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2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1"/>
  </bookViews>
  <sheets>
    <sheet name="Bât. E BAUDOT (étages 1-2-3-4 )" sheetId="1" state="hidden" r:id="rId3"/>
    <sheet name="Bât Oncopole" sheetId="2" state="visible" r:id="rId4"/>
  </sheets>
  <definedNames>
    <definedName function="false" hidden="false" localSheetId="1" name="_xlnm.Print_Area" vbProcedure="false">'Bât Oncopole'!$A$1:$L$498</definedName>
    <definedName function="false" hidden="true" localSheetId="1" name="_xlnm._FilterDatabase" vbProcedure="false">'Bât Oncopole'!$A$3:$N$498</definedName>
    <definedName function="false" hidden="false" localSheetId="0" name="_xlnm.Print_Area" vbProcedure="false">'Bât. E BAUDOT (étages 1-2-3-4 )'!$A$1:$V$383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<sst xmlns="http://schemas.openxmlformats.org/spreadsheetml/2006/main" count="2431" uniqueCount="1010">
  <si>
    <t xml:space="preserve">BATIMENT BAUDOT</t>
  </si>
  <si>
    <t xml:space="preserve">SHON</t>
  </si>
  <si>
    <t xml:space="preserve">1er étage</t>
  </si>
  <si>
    <t xml:space="preserve">SUB</t>
  </si>
  <si>
    <t xml:space="preserve">SUN</t>
  </si>
  <si>
    <t xml:space="preserve">SB</t>
  </si>
  <si>
    <t xml:space="preserve">SR</t>
  </si>
  <si>
    <t xml:space="preserve">SAT</t>
  </si>
  <si>
    <t xml:space="preserve">SLS</t>
  </si>
  <si>
    <t xml:space="preserve">SP</t>
  </si>
  <si>
    <t xml:space="preserve">SSG</t>
  </si>
  <si>
    <t xml:space="preserve">Restauration</t>
  </si>
  <si>
    <t xml:space="preserve">SOUS-SOL</t>
  </si>
  <si>
    <t xml:space="preserve">STRUCTURE</t>
  </si>
  <si>
    <t xml:space="preserve">calcul SHON</t>
  </si>
  <si>
    <r>
      <rPr>
        <b val="true"/>
        <sz val="10"/>
        <rFont val="Arial"/>
        <family val="2"/>
        <charset val="1"/>
      </rPr>
      <t xml:space="preserve">1</t>
    </r>
    <r>
      <rPr>
        <b val="true"/>
        <vertAlign val="superscript"/>
        <sz val="10"/>
        <rFont val="Arial"/>
        <family val="2"/>
        <charset val="1"/>
      </rPr>
      <t xml:space="preserve">er</t>
    </r>
    <r>
      <rPr>
        <b val="true"/>
        <sz val="10"/>
        <rFont val="Arial"/>
        <family val="2"/>
        <charset val="1"/>
      </rPr>
      <t xml:space="preserve"> étage</t>
    </r>
  </si>
  <si>
    <t xml:space="preserve">E 102</t>
  </si>
  <si>
    <t xml:space="preserve">bureau</t>
  </si>
  <si>
    <t xml:space="preserve">E 104</t>
  </si>
  <si>
    <t xml:space="preserve">SHOB</t>
  </si>
  <si>
    <t xml:space="preserve">placard</t>
  </si>
  <si>
    <t xml:space="preserve">vide IRM</t>
  </si>
  <si>
    <t xml:space="preserve">E 106</t>
  </si>
  <si>
    <t xml:space="preserve">vide escalier 1</t>
  </si>
  <si>
    <t xml:space="preserve">vide escalier 2 et asc. 1</t>
  </si>
  <si>
    <t xml:space="preserve">E 108</t>
  </si>
  <si>
    <t xml:space="preserve">vide asc. 2</t>
  </si>
  <si>
    <t xml:space="preserve">vide escalier 3</t>
  </si>
  <si>
    <t xml:space="preserve">E 110</t>
  </si>
  <si>
    <t xml:space="preserve">total</t>
  </si>
  <si>
    <t xml:space="preserve">E 112</t>
  </si>
  <si>
    <t xml:space="preserve">E 114</t>
  </si>
  <si>
    <t xml:space="preserve">E 116</t>
  </si>
  <si>
    <t xml:space="preserve">E 118</t>
  </si>
  <si>
    <t xml:space="preserve">baie de brassage</t>
  </si>
  <si>
    <t xml:space="preserve">E 120</t>
  </si>
  <si>
    <t xml:space="preserve">E 122</t>
  </si>
  <si>
    <t xml:space="preserve">E 124</t>
  </si>
  <si>
    <t xml:space="preserve">E 126</t>
  </si>
  <si>
    <t xml:space="preserve">pièce détente</t>
  </si>
  <si>
    <t xml:space="preserve">E 128</t>
  </si>
  <si>
    <t xml:space="preserve">E 130</t>
  </si>
  <si>
    <t xml:space="preserve">E 132</t>
  </si>
  <si>
    <t xml:space="preserve">E 134</t>
  </si>
  <si>
    <t xml:space="preserve">E 136</t>
  </si>
  <si>
    <t xml:space="preserve">E 138</t>
  </si>
  <si>
    <t xml:space="preserve">E 140</t>
  </si>
  <si>
    <t xml:space="preserve">E 142</t>
  </si>
  <si>
    <t xml:space="preserve">local ménage</t>
  </si>
  <si>
    <t xml:space="preserve">E 101</t>
  </si>
  <si>
    <t xml:space="preserve">E 103</t>
  </si>
  <si>
    <t xml:space="preserve">E 105</t>
  </si>
  <si>
    <t xml:space="preserve">E 107</t>
  </si>
  <si>
    <t xml:space="preserve">E 109</t>
  </si>
  <si>
    <t xml:space="preserve">E 111</t>
  </si>
  <si>
    <t xml:space="preserve">E 113</t>
  </si>
  <si>
    <t xml:space="preserve">E 115</t>
  </si>
  <si>
    <t xml:space="preserve">E 117</t>
  </si>
  <si>
    <t xml:space="preserve">E 119</t>
  </si>
  <si>
    <t xml:space="preserve">E 121</t>
  </si>
  <si>
    <t xml:space="preserve">E 123</t>
  </si>
  <si>
    <t xml:space="preserve">E 125</t>
  </si>
  <si>
    <t xml:space="preserve">cafétéria</t>
  </si>
  <si>
    <t xml:space="preserve">E 127</t>
  </si>
  <si>
    <t xml:space="preserve">salle de conférence</t>
  </si>
  <si>
    <t xml:space="preserve">E 129</t>
  </si>
  <si>
    <t xml:space="preserve">réunion 1</t>
  </si>
  <si>
    <t xml:space="preserve">E 131</t>
  </si>
  <si>
    <t xml:space="preserve">réunion 2</t>
  </si>
  <si>
    <t xml:space="preserve">circulation 1</t>
  </si>
  <si>
    <t xml:space="preserve">accès terrasse animalerie</t>
  </si>
  <si>
    <t xml:space="preserve">circulation 2</t>
  </si>
  <si>
    <t xml:space="preserve">circulation 3</t>
  </si>
  <si>
    <t xml:space="preserve">circulation 4</t>
  </si>
  <si>
    <t xml:space="preserve">circulation 5</t>
  </si>
  <si>
    <t xml:space="preserve">armoire électrique</t>
  </si>
  <si>
    <t xml:space="preserve">circulation 6</t>
  </si>
  <si>
    <t xml:space="preserve">circulation 7</t>
  </si>
  <si>
    <t xml:space="preserve">circulation 8</t>
  </si>
  <si>
    <t xml:space="preserve">palier 1</t>
  </si>
  <si>
    <t xml:space="preserve">palier 2</t>
  </si>
  <si>
    <t xml:space="preserve">palier 3</t>
  </si>
  <si>
    <t xml:space="preserve">sanitaires 1</t>
  </si>
  <si>
    <t xml:space="preserve">sanitaires 2</t>
  </si>
  <si>
    <t xml:space="preserve">sanitaires 3</t>
  </si>
  <si>
    <t xml:space="preserve">Total SUB</t>
  </si>
  <si>
    <t xml:space="preserve">2ème étage</t>
  </si>
  <si>
    <r>
      <rPr>
        <b val="true"/>
        <sz val="10"/>
        <rFont val="Arial"/>
        <family val="2"/>
        <charset val="1"/>
      </rPr>
      <t xml:space="preserve">2</t>
    </r>
    <r>
      <rPr>
        <b val="true"/>
        <vertAlign val="superscript"/>
        <sz val="10"/>
        <rFont val="Arial"/>
        <family val="2"/>
        <charset val="1"/>
      </rPr>
      <t xml:space="preserve">ème</t>
    </r>
    <r>
      <rPr>
        <b val="true"/>
        <sz val="10"/>
        <rFont val="Arial"/>
        <family val="2"/>
        <charset val="1"/>
      </rPr>
      <t xml:space="preserve"> étage</t>
    </r>
  </si>
  <si>
    <t xml:space="preserve">E 202</t>
  </si>
  <si>
    <t xml:space="preserve">E 204</t>
  </si>
  <si>
    <t xml:space="preserve">pl</t>
  </si>
  <si>
    <t xml:space="preserve">E 206</t>
  </si>
  <si>
    <t xml:space="preserve">E 208</t>
  </si>
  <si>
    <t xml:space="preserve">E 210</t>
  </si>
  <si>
    <t xml:space="preserve">E 212</t>
  </si>
  <si>
    <t xml:space="preserve">E 214</t>
  </si>
  <si>
    <t xml:space="preserve">E 216</t>
  </si>
  <si>
    <t xml:space="preserve">E 218</t>
  </si>
  <si>
    <t xml:space="preserve">E 220</t>
  </si>
  <si>
    <t xml:space="preserve">E 222</t>
  </si>
  <si>
    <t xml:space="preserve">E 224</t>
  </si>
  <si>
    <t xml:space="preserve">E 226</t>
  </si>
  <si>
    <t xml:space="preserve">E 228</t>
  </si>
  <si>
    <t xml:space="preserve">E 230</t>
  </si>
  <si>
    <t xml:space="preserve">E 232</t>
  </si>
  <si>
    <t xml:space="preserve">E 234</t>
  </si>
  <si>
    <t xml:space="preserve">E 236</t>
  </si>
  <si>
    <t xml:space="preserve">E 238</t>
  </si>
  <si>
    <t xml:space="preserve">E 240</t>
  </si>
  <si>
    <t xml:space="preserve">E 242</t>
  </si>
  <si>
    <t xml:space="preserve">E 201</t>
  </si>
  <si>
    <t xml:space="preserve">E 203</t>
  </si>
  <si>
    <t xml:space="preserve">E 205</t>
  </si>
  <si>
    <t xml:space="preserve">E 207</t>
  </si>
  <si>
    <t xml:space="preserve">E 209</t>
  </si>
  <si>
    <t xml:space="preserve">E 211</t>
  </si>
  <si>
    <t xml:space="preserve">E 213</t>
  </si>
  <si>
    <t xml:space="preserve">E 215</t>
  </si>
  <si>
    <t xml:space="preserve">photocopie 1</t>
  </si>
  <si>
    <t xml:space="preserve">E 217</t>
  </si>
  <si>
    <t xml:space="preserve">E 219</t>
  </si>
  <si>
    <t xml:space="preserve">salle de réunion</t>
  </si>
  <si>
    <t xml:space="preserve">E 221</t>
  </si>
  <si>
    <t xml:space="preserve">E 223</t>
  </si>
  <si>
    <t xml:space="preserve">photocopie 2</t>
  </si>
  <si>
    <t xml:space="preserve">E 225</t>
  </si>
  <si>
    <t xml:space="preserve">E 227</t>
  </si>
  <si>
    <t xml:space="preserve">E 229</t>
  </si>
  <si>
    <t xml:space="preserve">E 231</t>
  </si>
  <si>
    <t xml:space="preserve">E 233</t>
  </si>
  <si>
    <t xml:space="preserve">pl 1</t>
  </si>
  <si>
    <t xml:space="preserve">pl 2</t>
  </si>
  <si>
    <t xml:space="preserve">pl 3</t>
  </si>
  <si>
    <t xml:space="preserve">3ème étage</t>
  </si>
  <si>
    <r>
      <rPr>
        <b val="true"/>
        <sz val="10"/>
        <rFont val="Arial"/>
        <family val="2"/>
        <charset val="1"/>
      </rPr>
      <t xml:space="preserve">3</t>
    </r>
    <r>
      <rPr>
        <b val="true"/>
        <vertAlign val="superscript"/>
        <sz val="10"/>
        <rFont val="Arial"/>
        <family val="2"/>
        <charset val="1"/>
      </rPr>
      <t xml:space="preserve">ème</t>
    </r>
    <r>
      <rPr>
        <b val="true"/>
        <sz val="10"/>
        <rFont val="Arial"/>
        <family val="2"/>
        <charset val="1"/>
      </rPr>
      <t xml:space="preserve"> étage</t>
    </r>
  </si>
  <si>
    <t xml:space="preserve">E 302</t>
  </si>
  <si>
    <t xml:space="preserve">E 304</t>
  </si>
  <si>
    <t xml:space="preserve">E 306</t>
  </si>
  <si>
    <t xml:space="preserve">E 308</t>
  </si>
  <si>
    <t xml:space="preserve">E 310</t>
  </si>
  <si>
    <t xml:space="preserve">E 312</t>
  </si>
  <si>
    <t xml:space="preserve">E 314</t>
  </si>
  <si>
    <t xml:space="preserve">E 316</t>
  </si>
  <si>
    <t xml:space="preserve">E 318</t>
  </si>
  <si>
    <t xml:space="preserve">E 320</t>
  </si>
  <si>
    <t xml:space="preserve">E 322</t>
  </si>
  <si>
    <t xml:space="preserve">E 324</t>
  </si>
  <si>
    <t xml:space="preserve">E 326</t>
  </si>
  <si>
    <t xml:space="preserve">E 328</t>
  </si>
  <si>
    <t xml:space="preserve">E 330</t>
  </si>
  <si>
    <t xml:space="preserve">E 332</t>
  </si>
  <si>
    <t xml:space="preserve">E 334</t>
  </si>
  <si>
    <t xml:space="preserve">E 336</t>
  </si>
  <si>
    <t xml:space="preserve">E 338</t>
  </si>
  <si>
    <t xml:space="preserve">E 340</t>
  </si>
  <si>
    <t xml:space="preserve">E 301</t>
  </si>
  <si>
    <t xml:space="preserve">E 303</t>
  </si>
  <si>
    <t xml:space="preserve">E 305</t>
  </si>
  <si>
    <t xml:space="preserve">E 307</t>
  </si>
  <si>
    <t xml:space="preserve">E 309</t>
  </si>
  <si>
    <t xml:space="preserve">E 311</t>
  </si>
  <si>
    <t xml:space="preserve">E 313</t>
  </si>
  <si>
    <t xml:space="preserve">E 315</t>
  </si>
  <si>
    <t xml:space="preserve">photocopie </t>
  </si>
  <si>
    <t xml:space="preserve">E 317</t>
  </si>
  <si>
    <t xml:space="preserve">E 319</t>
  </si>
  <si>
    <t xml:space="preserve">E 321</t>
  </si>
  <si>
    <t xml:space="preserve">E 323</t>
  </si>
  <si>
    <t xml:space="preserve">E 325</t>
  </si>
  <si>
    <t xml:space="preserve">E 327</t>
  </si>
  <si>
    <t xml:space="preserve">E 329</t>
  </si>
  <si>
    <t xml:space="preserve">E 331</t>
  </si>
  <si>
    <t xml:space="preserve">E 333</t>
  </si>
  <si>
    <t xml:space="preserve">E 341</t>
  </si>
  <si>
    <t xml:space="preserve">4 ème étage</t>
  </si>
  <si>
    <r>
      <rPr>
        <b val="true"/>
        <sz val="10"/>
        <rFont val="Arial"/>
        <family val="2"/>
        <charset val="1"/>
      </rPr>
      <t xml:space="preserve">4</t>
    </r>
    <r>
      <rPr>
        <b val="true"/>
        <vertAlign val="superscript"/>
        <sz val="10"/>
        <rFont val="Arial"/>
        <family val="2"/>
        <charset val="1"/>
      </rPr>
      <t xml:space="preserve">ème</t>
    </r>
    <r>
      <rPr>
        <b val="true"/>
        <sz val="10"/>
        <rFont val="Arial"/>
        <family val="2"/>
        <charset val="1"/>
      </rPr>
      <t xml:space="preserve"> étage</t>
    </r>
  </si>
  <si>
    <t xml:space="preserve">locaux technique</t>
  </si>
  <si>
    <t xml:space="preserve">Locaux technique</t>
  </si>
  <si>
    <t xml:space="preserve">Laboratoire L2</t>
  </si>
  <si>
    <t xml:space="preserve">Sas</t>
  </si>
  <si>
    <t xml:space="preserve">Laboratoire</t>
  </si>
  <si>
    <t xml:space="preserve">stockage</t>
  </si>
  <si>
    <t xml:space="preserve">RECAPITULATIF</t>
  </si>
  <si>
    <t xml:space="preserve"> </t>
  </si>
  <si>
    <t xml:space="preserve">TOTAL SUB</t>
  </si>
  <si>
    <t xml:space="preserve">en rouge mise à jour 2014</t>
  </si>
  <si>
    <t xml:space="preserve">Répartition donnée en janvier 2016 par CERCO</t>
  </si>
  <si>
    <t xml:space="preserve">Labo</t>
  </si>
  <si>
    <t xml:space="preserve">Etage</t>
  </si>
  <si>
    <t xml:space="preserve">Piece</t>
  </si>
  <si>
    <t xml:space="preserve">Surface</t>
  </si>
  <si>
    <t xml:space="preserve">Usage</t>
  </si>
  <si>
    <t xml:space="preserve">Team</t>
  </si>
  <si>
    <t xml:space="preserve">Cerco</t>
  </si>
  <si>
    <t xml:space="preserve">E101</t>
  </si>
  <si>
    <t xml:space="preserve">Severac</t>
  </si>
  <si>
    <t xml:space="preserve">ECO-3D</t>
  </si>
  <si>
    <t xml:space="preserve">TOTAUX</t>
  </si>
  <si>
    <t xml:space="preserve">E102</t>
  </si>
  <si>
    <t xml:space="preserve">Cappe</t>
  </si>
  <si>
    <t xml:space="preserve">C3P</t>
  </si>
  <si>
    <t xml:space="preserve">CerCo</t>
  </si>
  <si>
    <t xml:space="preserve">E103</t>
  </si>
  <si>
    <t xml:space="preserve">Masquelier</t>
  </si>
  <si>
    <t xml:space="preserve">MAOS</t>
  </si>
  <si>
    <t xml:space="preserve">dont salles services ou inutilisables</t>
  </si>
  <si>
    <t xml:space="preserve">E104</t>
  </si>
  <si>
    <t xml:space="preserve">Girard</t>
  </si>
  <si>
    <t xml:space="preserve">Tonic</t>
  </si>
  <si>
    <t xml:space="preserve">E105</t>
  </si>
  <si>
    <t xml:space="preserve">Rima/Camors/Yseult/CDD Poujade/M2</t>
  </si>
  <si>
    <t xml:space="preserve">ISCT</t>
  </si>
  <si>
    <t xml:space="preserve">ISCT (sans octogone)</t>
  </si>
  <si>
    <t xml:space="preserve">E106</t>
  </si>
  <si>
    <t xml:space="preserve">Cottereau</t>
  </si>
  <si>
    <t xml:space="preserve">Cerco/Tonic</t>
  </si>
  <si>
    <t xml:space="preserve">commun</t>
  </si>
  <si>
    <t xml:space="preserve">E107</t>
  </si>
  <si>
    <t xml:space="preserve">Sadoun/Juan/PD Mercier/D Chadlia</t>
  </si>
  <si>
    <t xml:space="preserve">E108</t>
  </si>
  <si>
    <t xml:space="preserve">Durand</t>
  </si>
  <si>
    <t xml:space="preserve">E109</t>
  </si>
  <si>
    <t xml:space="preserve">Atelier mécanique</t>
  </si>
  <si>
    <t xml:space="preserve">E110</t>
  </si>
  <si>
    <t xml:space="preserve">Celebrini</t>
  </si>
  <si>
    <t xml:space="preserve">E111</t>
  </si>
  <si>
    <t xml:space="preserve">Salle informatique Joel</t>
  </si>
  <si>
    <t xml:space="preserve">SITH</t>
  </si>
  <si>
    <t xml:space="preserve">E112</t>
  </si>
  <si>
    <t xml:space="preserve">Trotter</t>
  </si>
  <si>
    <t xml:space="preserve">E113</t>
  </si>
  <si>
    <t xml:space="preserve">Salle Imprimante</t>
  </si>
  <si>
    <t xml:space="preserve">E114</t>
  </si>
  <si>
    <t xml:space="preserve">Farrer</t>
  </si>
  <si>
    <t xml:space="preserve">AA+</t>
  </si>
  <si>
    <t xml:space="preserve">E115</t>
  </si>
  <si>
    <t xml:space="preserve">Piece Manip?</t>
  </si>
  <si>
    <t xml:space="preserve">E116</t>
  </si>
  <si>
    <t xml:space="preserve">Magniglia/Aedo</t>
  </si>
  <si>
    <t xml:space="preserve">E117</t>
  </si>
  <si>
    <t xml:space="preserve">Salle server</t>
  </si>
  <si>
    <t xml:space="preserve">E119</t>
  </si>
  <si>
    <t xml:space="preserve">Hupe</t>
  </si>
  <si>
    <t xml:space="preserve">PAF</t>
  </si>
  <si>
    <t xml:space="preserve">E120</t>
  </si>
  <si>
    <t xml:space="preserve">Bureau Carmen</t>
  </si>
  <si>
    <t xml:space="preserve">E121</t>
  </si>
  <si>
    <t xml:space="preserve">M2 Poublan-Couzardot/Caron-Guyon</t>
  </si>
  <si>
    <t xml:space="preserve">E122</t>
  </si>
  <si>
    <t xml:space="preserve">Bureau Maxime et Damien</t>
  </si>
  <si>
    <t xml:space="preserve">E123</t>
  </si>
  <si>
    <t xml:space="preserve">Senoussi/Brandmeyer</t>
  </si>
  <si>
    <t xml:space="preserve">E124</t>
  </si>
  <si>
    <t xml:space="preserve">Delorme</t>
  </si>
  <si>
    <t xml:space="preserve">E125</t>
  </si>
  <si>
    <t xml:space="preserve">Cafétériat</t>
  </si>
  <si>
    <t xml:space="preserve">E126</t>
  </si>
  <si>
    <t xml:space="preserve">détente</t>
  </si>
  <si>
    <t xml:space="preserve">E127</t>
  </si>
  <si>
    <t xml:space="preserve">Salle de conf</t>
  </si>
  <si>
    <t xml:space="preserve">E128</t>
  </si>
  <si>
    <t xml:space="preserve">Fabre-Thorpe</t>
  </si>
  <si>
    <t xml:space="preserve">E129</t>
  </si>
  <si>
    <t xml:space="preserve">E130</t>
  </si>
  <si>
    <t xml:space="preserve">Edwards/Collet/Bruers</t>
  </si>
  <si>
    <t xml:space="preserve">E131</t>
  </si>
  <si>
    <t xml:space="preserve">E132</t>
  </si>
  <si>
    <t xml:space="preserve">Massida/Crouzet/Gulbinaite</t>
  </si>
  <si>
    <t xml:space="preserve">E134</t>
  </si>
  <si>
    <t xml:space="preserve">Lozano/Zoefel/Benedetto</t>
  </si>
  <si>
    <t xml:space="preserve">E136</t>
  </si>
  <si>
    <t xml:space="preserve">Kamsu?/ M2</t>
  </si>
  <si>
    <t xml:space="preserve">E138</t>
  </si>
  <si>
    <t xml:space="preserve">VanRullen</t>
  </si>
  <si>
    <t xml:space="preserve">E140</t>
  </si>
  <si>
    <t xml:space="preserve">McCleland/Han/Inuyita/Garnier</t>
  </si>
  <si>
    <t xml:space="preserve">E142</t>
  </si>
  <si>
    <t xml:space="preserve">Local ménage</t>
  </si>
  <si>
    <t xml:space="preserve">E201</t>
  </si>
  <si>
    <t xml:space="preserve">Collett/Vannson/1 PD</t>
  </si>
  <si>
    <t xml:space="preserve">E202</t>
  </si>
  <si>
    <t xml:space="preserve">Gleizes/ Simon</t>
  </si>
  <si>
    <t xml:space="preserve">E203</t>
  </si>
  <si>
    <t xml:space="preserve">Sécretariat ISCT</t>
  </si>
  <si>
    <t xml:space="preserve">E204</t>
  </si>
  <si>
    <t xml:space="preserve">Mescam/ Jimmy</t>
  </si>
  <si>
    <t xml:space="preserve">IMPEC</t>
  </si>
  <si>
    <t xml:space="preserve">E205</t>
  </si>
  <si>
    <t xml:space="preserve">Bureau directeur ISCT</t>
  </si>
  <si>
    <t xml:space="preserve">E206</t>
  </si>
  <si>
    <t xml:space="preserve">Nowak</t>
  </si>
  <si>
    <t xml:space="preserve">E207</t>
  </si>
  <si>
    <t xml:space="preserve">Salle de réunion ISCT</t>
  </si>
  <si>
    <t xml:space="preserve">E208</t>
  </si>
  <si>
    <t xml:space="preserve">Strelnikov/Marx-Deguine/Roumier</t>
  </si>
  <si>
    <t xml:space="preserve">E209</t>
  </si>
  <si>
    <t xml:space="preserve">Remy/ Gue</t>
  </si>
  <si>
    <t xml:space="preserve">E210</t>
  </si>
  <si>
    <t xml:space="preserve">Barone</t>
  </si>
  <si>
    <t xml:space="preserve">E211</t>
  </si>
  <si>
    <t xml:space="preserve">Barbeau/Valton</t>
  </si>
  <si>
    <t xml:space="preserve">E212</t>
  </si>
  <si>
    <t xml:space="preserve">Fonta</t>
  </si>
  <si>
    <t xml:space="preserve">E213</t>
  </si>
  <si>
    <t xml:space="preserve">Thorpe</t>
  </si>
  <si>
    <t xml:space="preserve">E214</t>
  </si>
  <si>
    <t xml:space="preserve">PD Martin/Davis/PD Thunell</t>
  </si>
  <si>
    <t xml:space="preserve">E215</t>
  </si>
  <si>
    <t xml:space="preserve">Photocopieuse</t>
  </si>
  <si>
    <t xml:space="preserve">E216</t>
  </si>
  <si>
    <t xml:space="preserve">Reddy</t>
  </si>
  <si>
    <t xml:space="preserve">E217</t>
  </si>
  <si>
    <t xml:space="preserve">Bureau Claire/archives</t>
  </si>
  <si>
    <t xml:space="preserve">E219</t>
  </si>
  <si>
    <t xml:space="preserve">Salle de réunion</t>
  </si>
  <si>
    <t xml:space="preserve">E220</t>
  </si>
  <si>
    <t xml:space="preserve">D Curot/IR Deudon/D Despouy/PD Dobs</t>
  </si>
  <si>
    <t xml:space="preserve">E221</t>
  </si>
  <si>
    <t xml:space="preserve">E222</t>
  </si>
  <si>
    <t xml:space="preserve">D Larzabal/D Viswanathan/D Remon/CDD AI Muratot/M2</t>
  </si>
  <si>
    <t xml:space="preserve">E223</t>
  </si>
  <si>
    <t xml:space="preserve">E224</t>
  </si>
  <si>
    <t xml:space="preserve">Bouyer</t>
  </si>
  <si>
    <t xml:space="preserve">E225</t>
  </si>
  <si>
    <t xml:space="preserve">E226</t>
  </si>
  <si>
    <t xml:space="preserve">E227</t>
  </si>
  <si>
    <t xml:space="preserve">E228</t>
  </si>
  <si>
    <t xml:space="preserve">E229</t>
  </si>
  <si>
    <t xml:space="preserve">E230</t>
  </si>
  <si>
    <t xml:space="preserve">E231</t>
  </si>
  <si>
    <t xml:space="preserve">E232</t>
  </si>
  <si>
    <t xml:space="preserve">E233</t>
  </si>
  <si>
    <t xml:space="preserve">Local Menage</t>
  </si>
  <si>
    <t xml:space="preserve">E234</t>
  </si>
  <si>
    <t xml:space="preserve">E236</t>
  </si>
  <si>
    <t xml:space="preserve">E238</t>
  </si>
  <si>
    <t xml:space="preserve">Antenne CRCA</t>
  </si>
  <si>
    <t xml:space="preserve">E240</t>
  </si>
  <si>
    <t xml:space="preserve">Antenne LAPMA</t>
  </si>
  <si>
    <t xml:space="preserve">E242</t>
  </si>
  <si>
    <t xml:space="preserve">Antenne Octogone</t>
  </si>
  <si>
    <t xml:space="preserve">E301</t>
  </si>
  <si>
    <t xml:space="preserve">E302</t>
  </si>
  <si>
    <t xml:space="preserve">E303</t>
  </si>
  <si>
    <t xml:space="preserve">E304</t>
  </si>
  <si>
    <t xml:space="preserve">E305</t>
  </si>
  <si>
    <t xml:space="preserve">E306</t>
  </si>
  <si>
    <t xml:space="preserve">E307</t>
  </si>
  <si>
    <t xml:space="preserve">E308</t>
  </si>
  <si>
    <t xml:space="preserve">E309</t>
  </si>
  <si>
    <t xml:space="preserve">E310</t>
  </si>
  <si>
    <t xml:space="preserve">E311</t>
  </si>
  <si>
    <t xml:space="preserve">E312</t>
  </si>
  <si>
    <t xml:space="preserve">E313</t>
  </si>
  <si>
    <t xml:space="preserve">E314</t>
  </si>
  <si>
    <t xml:space="preserve">E317</t>
  </si>
  <si>
    <t xml:space="preserve">E318</t>
  </si>
  <si>
    <t xml:space="preserve">E319</t>
  </si>
  <si>
    <t xml:space="preserve">E320</t>
  </si>
  <si>
    <t xml:space="preserve">E321</t>
  </si>
  <si>
    <t xml:space="preserve">E322</t>
  </si>
  <si>
    <t xml:space="preserve">E325</t>
  </si>
  <si>
    <t xml:space="preserve">E326</t>
  </si>
  <si>
    <t xml:space="preserve">E327</t>
  </si>
  <si>
    <t xml:space="preserve">E328</t>
  </si>
  <si>
    <t xml:space="preserve">E329</t>
  </si>
  <si>
    <t xml:space="preserve">E330</t>
  </si>
  <si>
    <t xml:space="preserve">E332</t>
  </si>
  <si>
    <t xml:space="preserve">E334</t>
  </si>
  <si>
    <t xml:space="preserve">E336</t>
  </si>
  <si>
    <t xml:space="preserve">E338</t>
  </si>
  <si>
    <t xml:space="preserve">E340</t>
  </si>
  <si>
    <t xml:space="preserve">R13</t>
  </si>
  <si>
    <t xml:space="preserve">Bureau Camille Lejards</t>
  </si>
  <si>
    <t xml:space="preserve">R33</t>
  </si>
  <si>
    <t xml:space="preserve">Bureau IRM (Nathalie, Hélène)</t>
  </si>
  <si>
    <t xml:space="preserve">N° PIECE</t>
  </si>
  <si>
    <t xml:space="preserve">DENOMINATION</t>
  </si>
  <si>
    <t xml:space="preserve">TYPE INTERNE</t>
  </si>
  <si>
    <t xml:space="preserve">UNITE</t>
  </si>
  <si>
    <t xml:space="preserve">N° EQUIPE ou SERVICE</t>
  </si>
  <si>
    <t xml:space="preserve">SURFACE</t>
  </si>
  <si>
    <t xml:space="preserve">RUBRIQUE DIE</t>
  </si>
  <si>
    <t xml:space="preserve">N° DIE</t>
  </si>
  <si>
    <t xml:space="preserve">SDP</t>
  </si>
  <si>
    <t xml:space="preserve">SDP à entretenir</t>
  </si>
  <si>
    <t xml:space="preserve">THERMOSTAT</t>
  </si>
  <si>
    <t xml:space="preserve">NBRE BALLAST ACUTEL</t>
  </si>
  <si>
    <t xml:space="preserve">BATIMENT O</t>
  </si>
  <si>
    <t xml:space="preserve">OPARK</t>
  </si>
  <si>
    <t xml:space="preserve">Parking voiture</t>
  </si>
  <si>
    <t xml:space="preserve">EXT</t>
  </si>
  <si>
    <t xml:space="preserve">Parking sous terrain</t>
  </si>
  <si>
    <t xml:space="preserve">Parking vélo</t>
  </si>
  <si>
    <t xml:space="preserve">LOCAUX</t>
  </si>
  <si>
    <t xml:space="preserve">LOCAL POMPIER ET LOCAL </t>
  </si>
  <si>
    <t xml:space="preserve">Surface des services généraux</t>
  </si>
  <si>
    <t xml:space="preserve">parking</t>
  </si>
  <si>
    <t xml:space="preserve">escalier Parking sortie sous sol + PALIER </t>
  </si>
  <si>
    <t xml:space="preserve">Marches et rampes</t>
  </si>
  <si>
    <t xml:space="preserve">ext</t>
  </si>
  <si>
    <t xml:space="preserve">espace extérieur place visiteur et handicapé +espace vert (hors marché)</t>
  </si>
  <si>
    <t xml:space="preserve">Autre surface</t>
  </si>
  <si>
    <t xml:space="preserve">espace extérieur VOIRIE(hors marché)-espaces verts</t>
  </si>
  <si>
    <t xml:space="preserve">Espace roches (hors marché - espace verts)</t>
  </si>
  <si>
    <t xml:space="preserve">PLACETTE EXTERIEURE (hors marche -tls metropole)</t>
  </si>
  <si>
    <t xml:space="preserve">rampe</t>
  </si>
  <si>
    <t xml:space="preserve">RAMPE ACCES PMR (hors marché -espace verts)</t>
  </si>
  <si>
    <t xml:space="preserve">cour crefre</t>
  </si>
  <si>
    <t xml:space="preserve">Cour crefre (hors marché espaces verts)</t>
  </si>
  <si>
    <t xml:space="preserve">Prolongement extérieur</t>
  </si>
  <si>
    <t xml:space="preserve">cour log</t>
  </si>
  <si>
    <t xml:space="preserve">Cour logistique+entrée logistique</t>
  </si>
  <si>
    <t xml:space="preserve">porche</t>
  </si>
  <si>
    <t xml:space="preserve">porche batiment</t>
  </si>
  <si>
    <t xml:space="preserve">VP</t>
  </si>
  <si>
    <t xml:space="preserve">Voie pompier (hors marché-IUC)</t>
  </si>
  <si>
    <t xml:space="preserve">terrasse</t>
  </si>
  <si>
    <t xml:space="preserve">Terrasse gravillonée (hors marché)-entretien toiture</t>
  </si>
  <si>
    <t xml:space="preserve">Toiture terrasse accessible ou non</t>
  </si>
  <si>
    <t xml:space="preserve">che piet</t>
  </si>
  <si>
    <t xml:space="preserve">cheminement pieton (hors marché)-entretien toiture</t>
  </si>
  <si>
    <t xml:space="preserve">escalier</t>
  </si>
  <si>
    <t xml:space="preserve">Escalier de secours (2 paliers) (hors marché) -entretien toiture</t>
  </si>
  <si>
    <t xml:space="preserve">Terrasse zone RECEPTION</t>
  </si>
  <si>
    <t xml:space="preserve">Terrasse gravillonée (hors marché) entretien toiture</t>
  </si>
  <si>
    <t xml:space="preserve">balcons</t>
  </si>
  <si>
    <t xml:space="preserve">toiture terrasse accessible</t>
  </si>
  <si>
    <t xml:space="preserve">toiture metal pente</t>
  </si>
  <si>
    <t xml:space="preserve">toiture des locaux tech</t>
  </si>
  <si>
    <t xml:space="preserve">OD001</t>
  </si>
  <si>
    <t xml:space="preserve">Hall (accueil, SAS entrée) + entrées</t>
  </si>
  <si>
    <t xml:space="preserve">CIRC</t>
  </si>
  <si>
    <t xml:space="preserve">Surface spécifique</t>
  </si>
  <si>
    <t xml:space="preserve">OD003</t>
  </si>
  <si>
    <t xml:space="preserve">OD0CIRC05</t>
  </si>
  <si>
    <t xml:space="preserve">circulations LOGISTIQUE +esc+asc</t>
  </si>
  <si>
    <t xml:space="preserve">OD0CIRC06</t>
  </si>
  <si>
    <t xml:space="preserve">CIRCULATION CREFRE</t>
  </si>
  <si>
    <t xml:space="preserve">OD005</t>
  </si>
  <si>
    <t xml:space="preserve">SALLES AZOTE CRCT</t>
  </si>
  <si>
    <t xml:space="preserve">TECH LAB</t>
  </si>
  <si>
    <t xml:space="preserve">D014-1</t>
  </si>
  <si>
    <t xml:space="preserve">SALLE AZOTE CREFRE (D014partie azote)</t>
  </si>
  <si>
    <t xml:space="preserve">TECH ZOO</t>
  </si>
  <si>
    <t xml:space="preserve">Service Cryo CREFRE</t>
  </si>
  <si>
    <t xml:space="preserve">OD018</t>
  </si>
  <si>
    <t xml:space="preserve">BUREAUX CRCT</t>
  </si>
  <si>
    <t xml:space="preserve">BU-RE</t>
  </si>
  <si>
    <t xml:space="preserve">Surface de bureaux</t>
  </si>
  <si>
    <t xml:space="preserve">OD022</t>
  </si>
  <si>
    <t xml:space="preserve">OD013</t>
  </si>
  <si>
    <t xml:space="preserve">BUREAUX CREFRE</t>
  </si>
  <si>
    <t xml:space="preserve">Direction CREFRE</t>
  </si>
  <si>
    <t xml:space="preserve">OD015</t>
  </si>
  <si>
    <t xml:space="preserve">OD017</t>
  </si>
  <si>
    <t xml:space="preserve">OD019</t>
  </si>
  <si>
    <t xml:space="preserve">OD021</t>
  </si>
  <si>
    <t xml:space="preserve">OD023</t>
  </si>
  <si>
    <t xml:space="preserve">OD027</t>
  </si>
  <si>
    <t xml:space="preserve">OD029</t>
  </si>
  <si>
    <t xml:space="preserve">OD025</t>
  </si>
  <si>
    <t xml:space="preserve">OD048d</t>
  </si>
  <si>
    <t xml:space="preserve">OD011</t>
  </si>
  <si>
    <t xml:space="preserve">SALLES DE DETENTE CREFRE</t>
  </si>
  <si>
    <t xml:space="preserve">PAUSE</t>
  </si>
  <si>
    <t xml:space="preserve">Surface de réunion</t>
  </si>
  <si>
    <t xml:space="preserve">OD009</t>
  </si>
  <si>
    <t xml:space="preserve">SALLES DE REUNION CREFRE</t>
  </si>
  <si>
    <t xml:space="preserve">REUNION</t>
  </si>
  <si>
    <t xml:space="preserve">OD001a</t>
  </si>
  <si>
    <t xml:space="preserve">SANITAIRES -VESTIAIRES</t>
  </si>
  <si>
    <t xml:space="preserve">AUTRE</t>
  </si>
  <si>
    <t xml:space="preserve">OD002</t>
  </si>
  <si>
    <t xml:space="preserve">OD002a</t>
  </si>
  <si>
    <t xml:space="preserve">OD002b</t>
  </si>
  <si>
    <t xml:space="preserve">OD049</t>
  </si>
  <si>
    <t xml:space="preserve">OD049a</t>
  </si>
  <si>
    <t xml:space="preserve">OD051</t>
  </si>
  <si>
    <t xml:space="preserve">OD051a</t>
  </si>
  <si>
    <t xml:space="preserve">OD051b</t>
  </si>
  <si>
    <t xml:space="preserve">OD046</t>
  </si>
  <si>
    <t xml:space="preserve">Service Flux Logistique CREFRE</t>
  </si>
  <si>
    <t xml:space="preserve">OD046a</t>
  </si>
  <si>
    <t xml:space="preserve">OD046b</t>
  </si>
  <si>
    <t xml:space="preserve">OD053</t>
  </si>
  <si>
    <t xml:space="preserve">magasin</t>
  </si>
  <si>
    <t xml:space="preserve">led</t>
  </si>
  <si>
    <t xml:space="preserve">OD053b</t>
  </si>
  <si>
    <t xml:space="preserve">Local CONGELO Magasin</t>
  </si>
  <si>
    <t xml:space="preserve">OD024</t>
  </si>
  <si>
    <t xml:space="preserve">Local congelo CREFRE</t>
  </si>
  <si>
    <t xml:space="preserve">OD020</t>
  </si>
  <si>
    <t xml:space="preserve">Atelier</t>
  </si>
  <si>
    <t xml:space="preserve">OD0ESC1</t>
  </si>
  <si>
    <t xml:space="preserve">escalier 1</t>
  </si>
  <si>
    <t xml:space="preserve">ESC</t>
  </si>
  <si>
    <t xml:space="preserve">OD0ESC2</t>
  </si>
  <si>
    <t xml:space="preserve">escalier 2</t>
  </si>
  <si>
    <t xml:space="preserve">OD0ESC4</t>
  </si>
  <si>
    <t xml:space="preserve">escalier 4</t>
  </si>
  <si>
    <t xml:space="preserve">OD0ASC</t>
  </si>
  <si>
    <t xml:space="preserve">Ascenceurs et monte charge</t>
  </si>
  <si>
    <t xml:space="preserve">OD026</t>
  </si>
  <si>
    <t xml:space="preserve">Locaux dechets banaux</t>
  </si>
  <si>
    <t xml:space="preserve">OD030</t>
  </si>
  <si>
    <t xml:space="preserve">Locaux dechets déchets litieres</t>
  </si>
  <si>
    <t xml:space="preserve">OD040</t>
  </si>
  <si>
    <t xml:space="preserve">Locaux dechets DASRi</t>
  </si>
  <si>
    <t xml:space="preserve">Service Flux Logistique CREFRE </t>
  </si>
  <si>
    <t xml:space="preserve">OD042</t>
  </si>
  <si>
    <t xml:space="preserve">Locaux dechets radiaoct</t>
  </si>
  <si>
    <t xml:space="preserve">L-RAD</t>
  </si>
  <si>
    <t xml:space="preserve">Zone ENI</t>
  </si>
  <si>
    <t xml:space="preserve">OD032</t>
  </si>
  <si>
    <t xml:space="preserve">Locaux de stockage -pièce technique techniplast</t>
  </si>
  <si>
    <t xml:space="preserve">Surface annexe de travail</t>
  </si>
  <si>
    <t xml:space="preserve">OD038</t>
  </si>
  <si>
    <t xml:space="preserve">Locaux de stockage - archives</t>
  </si>
  <si>
    <t xml:space="preserve">OD044</t>
  </si>
  <si>
    <t xml:space="preserve">OD059</t>
  </si>
  <si>
    <t xml:space="preserve">MAGASIN CREFRE</t>
  </si>
  <si>
    <t xml:space="preserve">OD057</t>
  </si>
  <si>
    <t xml:space="preserve">Locaux de stockage - BIG BAG litière</t>
  </si>
  <si>
    <t xml:space="preserve">OD055</t>
  </si>
  <si>
    <t xml:space="preserve">Locaux de stockage - aliments </t>
  </si>
  <si>
    <t xml:space="preserve">OD028</t>
  </si>
  <si>
    <t xml:space="preserve">dechet chimie</t>
  </si>
  <si>
    <t xml:space="preserve">OD052</t>
  </si>
  <si>
    <t xml:space="preserve">Locaux stock chimie</t>
  </si>
  <si>
    <t xml:space="preserve">OD050</t>
  </si>
  <si>
    <t xml:space="preserve">locaux informatique</t>
  </si>
  <si>
    <t xml:space="preserve">OD050a</t>
  </si>
  <si>
    <t xml:space="preserve">Locaux ménage</t>
  </si>
  <si>
    <t xml:space="preserve">OD053a</t>
  </si>
  <si>
    <t xml:space="preserve">Chambre froide magasin</t>
  </si>
  <si>
    <t xml:space="preserve">CH-F</t>
  </si>
  <si>
    <t xml:space="preserve">OD048</t>
  </si>
  <si>
    <t xml:space="preserve">LAVERIE ZOOTECHNIE</t>
  </si>
  <si>
    <t xml:space="preserve">L1</t>
  </si>
  <si>
    <t xml:space="preserve">OD048a</t>
  </si>
  <si>
    <t xml:space="preserve">L2</t>
  </si>
  <si>
    <t xml:space="preserve">OGT0</t>
  </si>
  <si>
    <t xml:space="preserve">GT</t>
  </si>
  <si>
    <t xml:space="preserve">STRUC</t>
  </si>
  <si>
    <t xml:space="preserve">Elements structurels</t>
  </si>
  <si>
    <t xml:space="preserve">OD041</t>
  </si>
  <si>
    <t xml:space="preserve">TRANSFO</t>
  </si>
  <si>
    <t xml:space="preserve">TECH BAT</t>
  </si>
  <si>
    <t xml:space="preserve">Local Technique</t>
  </si>
  <si>
    <t xml:space="preserve">OD043</t>
  </si>
  <si>
    <t xml:space="preserve">TGBT</t>
  </si>
  <si>
    <t xml:space="preserve">OD045</t>
  </si>
  <si>
    <t xml:space="preserve">TRAITEMENT EAU </t>
  </si>
  <si>
    <t xml:space="preserve">Zone technique CREFRE</t>
  </si>
  <si>
    <t xml:space="preserve">OD034</t>
  </si>
  <si>
    <t xml:space="preserve">POMPES LITIERES</t>
  </si>
  <si>
    <t xml:space="preserve">OD054</t>
  </si>
  <si>
    <t xml:space="preserve">local fluide speciaux</t>
  </si>
  <si>
    <t xml:space="preserve">OD036</t>
  </si>
  <si>
    <t xml:space="preserve">SOUS STATION EG-EC</t>
  </si>
  <si>
    <t xml:space="preserve">DP 01 -sous station-CTA 4-6 et 12-13-gr vide CRCT</t>
  </si>
  <si>
    <t xml:space="preserve">DP 02 - eau adoucie -Gr vide CREFRE</t>
  </si>
  <si>
    <t xml:space="preserve">DP 03- local AC</t>
  </si>
  <si>
    <t xml:space="preserve">DP 04 -CTA 09</t>
  </si>
  <si>
    <t xml:space="preserve">DP 05 -CTA 10 et CTA 08</t>
  </si>
  <si>
    <t xml:space="preserve">DP 06 -CTA 14</t>
  </si>
  <si>
    <t xml:space="preserve">DP 07 -CTA 5 et CTA 11</t>
  </si>
  <si>
    <t xml:space="preserve">escalier +asc</t>
  </si>
  <si>
    <t xml:space="preserve">OPL</t>
  </si>
  <si>
    <t xml:space="preserve">PLENUM DAGARD : local technique process laboratoire</t>
  </si>
  <si>
    <t xml:space="preserve">OA123</t>
  </si>
  <si>
    <t xml:space="preserve">bureaux</t>
  </si>
  <si>
    <t xml:space="preserve">OA121</t>
  </si>
  <si>
    <t xml:space="preserve">OA119</t>
  </si>
  <si>
    <t xml:space="preserve">OA107</t>
  </si>
  <si>
    <t xml:space="preserve">OA112</t>
  </si>
  <si>
    <t xml:space="preserve">3? </t>
  </si>
  <si>
    <t xml:space="preserve">OA1CIRC00</t>
  </si>
  <si>
    <t xml:space="preserve">circulation</t>
  </si>
  <si>
    <t xml:space="preserve">OA108</t>
  </si>
  <si>
    <t xml:space="preserve">SAS plateau L2</t>
  </si>
  <si>
    <t xml:space="preserve">sas</t>
  </si>
  <si>
    <t xml:space="preserve">OA124</t>
  </si>
  <si>
    <t xml:space="preserve">OA117</t>
  </si>
  <si>
    <t xml:space="preserve">Laboratoires zone spectro + profiling +interraction</t>
  </si>
  <si>
    <t xml:space="preserve">OA115</t>
  </si>
  <si>
    <t xml:space="preserve">OA113</t>
  </si>
  <si>
    <t xml:space="preserve">OA109</t>
  </si>
  <si>
    <t xml:space="preserve">Laboratoires bacterio +SAS</t>
  </si>
  <si>
    <t xml:space="preserve">OA109a</t>
  </si>
  <si>
    <t xml:space="preserve">OA111</t>
  </si>
  <si>
    <t xml:space="preserve">Laboratoire commun prepa.</t>
  </si>
  <si>
    <t xml:space="preserve">OA120</t>
  </si>
  <si>
    <t xml:space="preserve">Laboratoire biochimie proteique+sequencage +affimetrix +typhoon</t>
  </si>
  <si>
    <t xml:space="preserve">OA118</t>
  </si>
  <si>
    <t xml:space="preserve">OA116</t>
  </si>
  <si>
    <t xml:space="preserve">OA114</t>
  </si>
  <si>
    <t xml:space="preserve">OA127</t>
  </si>
  <si>
    <t xml:space="preserve">Laboratoire L2 +SAS</t>
  </si>
  <si>
    <t xml:space="preserve">OA127a</t>
  </si>
  <si>
    <t xml:space="preserve">OA127b</t>
  </si>
  <si>
    <t xml:space="preserve">OA133</t>
  </si>
  <si>
    <t xml:space="preserve">Laboratoire cytometrie et culture cellulaire</t>
  </si>
  <si>
    <t xml:space="preserve">OA137</t>
  </si>
  <si>
    <t xml:space="preserve">OA125</t>
  </si>
  <si>
    <t xml:space="preserve">Laboratoire imagerie +evolution</t>
  </si>
  <si>
    <t xml:space="preserve">OA135</t>
  </si>
  <si>
    <t xml:space="preserve">OA126</t>
  </si>
  <si>
    <t xml:space="preserve">OA128</t>
  </si>
  <si>
    <t xml:space="preserve">OA132</t>
  </si>
  <si>
    <t xml:space="preserve">OA134</t>
  </si>
  <si>
    <t xml:space="preserve">OA129</t>
  </si>
  <si>
    <t xml:space="preserve">Stockage</t>
  </si>
  <si>
    <t xml:space="preserve">OA101</t>
  </si>
  <si>
    <t xml:space="preserve">laverie l3 et piece milliq</t>
  </si>
  <si>
    <t xml:space="preserve">OA103</t>
  </si>
  <si>
    <t xml:space="preserve">OA102</t>
  </si>
  <si>
    <t xml:space="preserve">WC</t>
  </si>
  <si>
    <t xml:space="preserve">OA104</t>
  </si>
  <si>
    <t xml:space="preserve">OA130</t>
  </si>
  <si>
    <t xml:space="preserve">Dechets</t>
  </si>
  <si>
    <t xml:space="preserve">OA1ESC01</t>
  </si>
  <si>
    <t xml:space="preserve">escalier 1 -2  (2 palier) </t>
  </si>
  <si>
    <t xml:space="preserve">OA1ESC02</t>
  </si>
  <si>
    <t xml:space="preserve">OA1GT</t>
  </si>
  <si>
    <t xml:space="preserve">OA106</t>
  </si>
  <si>
    <t xml:space="preserve">OA122</t>
  </si>
  <si>
    <t xml:space="preserve">Chambre froide</t>
  </si>
  <si>
    <t xml:space="preserve">OA105</t>
  </si>
  <si>
    <t xml:space="preserve">Laboratoire L3</t>
  </si>
  <si>
    <t xml:space="preserve">L3</t>
  </si>
  <si>
    <t xml:space="preserve">OA105a</t>
  </si>
  <si>
    <t xml:space="preserve">OA105b</t>
  </si>
  <si>
    <t xml:space="preserve">OA105c</t>
  </si>
  <si>
    <t xml:space="preserve">OA105d</t>
  </si>
  <si>
    <t xml:space="preserve">OA105e</t>
  </si>
  <si>
    <t xml:space="preserve">OA105f</t>
  </si>
  <si>
    <t xml:space="preserve">OB112</t>
  </si>
  <si>
    <t xml:space="preserve">Piece ultracentrifugeuse</t>
  </si>
  <si>
    <t xml:space="preserve">OB110</t>
  </si>
  <si>
    <t xml:space="preserve">Ménage</t>
  </si>
  <si>
    <t xml:space="preserve">OB109</t>
  </si>
  <si>
    <t xml:space="preserve">Local informatique</t>
  </si>
  <si>
    <t xml:space="preserve">OB101</t>
  </si>
  <si>
    <t xml:space="preserve">Labo. Chimie</t>
  </si>
  <si>
    <t xml:space="preserve">OB106</t>
  </si>
  <si>
    <t xml:space="preserve">local congelateurs</t>
  </si>
  <si>
    <t xml:space="preserve">CONG</t>
  </si>
  <si>
    <t xml:space="preserve">OB108</t>
  </si>
  <si>
    <t xml:space="preserve">OB114</t>
  </si>
  <si>
    <t xml:space="preserve">Piece technique</t>
  </si>
  <si>
    <t xml:space="preserve">OB105</t>
  </si>
  <si>
    <t xml:space="preserve">Piece tech de laverie </t>
  </si>
  <si>
    <t xml:space="preserve">OB103</t>
  </si>
  <si>
    <t xml:space="preserve">LAVERIE </t>
  </si>
  <si>
    <t xml:space="preserve">OB1CIRC01</t>
  </si>
  <si>
    <t xml:space="preserve">OB1CIRC02</t>
  </si>
  <si>
    <t xml:space="preserve">OB1CIRC03</t>
  </si>
  <si>
    <t xml:space="preserve">Attente, détente, réception</t>
  </si>
  <si>
    <t xml:space="preserve">OC101</t>
  </si>
  <si>
    <t xml:space="preserve">Reception - Reunion</t>
  </si>
  <si>
    <t xml:space="preserve">OB102</t>
  </si>
  <si>
    <t xml:space="preserve">OB104</t>
  </si>
  <si>
    <t xml:space="preserve">OB1ESC00</t>
  </si>
  <si>
    <t xml:space="preserve">escalier monumental </t>
  </si>
  <si>
    <t xml:space="preserve">OB1ESC03</t>
  </si>
  <si>
    <t xml:space="preserve">escalier 3 + palier+asc</t>
  </si>
  <si>
    <t xml:space="preserve">OB1GT</t>
  </si>
  <si>
    <t xml:space="preserve">OB107</t>
  </si>
  <si>
    <t xml:space="preserve">labos radioactivité</t>
  </si>
  <si>
    <t xml:space="preserve">OB107a</t>
  </si>
  <si>
    <t xml:space="preserve">OB07b</t>
  </si>
  <si>
    <t xml:space="preserve">OB107c</t>
  </si>
  <si>
    <t xml:space="preserve">OC103</t>
  </si>
  <si>
    <t xml:space="preserve">OC105</t>
  </si>
  <si>
    <t xml:space="preserve">OC107</t>
  </si>
  <si>
    <t xml:space="preserve">OC111</t>
  </si>
  <si>
    <t xml:space="preserve">OC113</t>
  </si>
  <si>
    <t xml:space="preserve">OC115</t>
  </si>
  <si>
    <t xml:space="preserve">OC117</t>
  </si>
  <si>
    <t xml:space="preserve">OC119</t>
  </si>
  <si>
    <t xml:space="preserve">OC112</t>
  </si>
  <si>
    <t xml:space="preserve">OC114</t>
  </si>
  <si>
    <t xml:space="preserve">OC122</t>
  </si>
  <si>
    <t xml:space="preserve">Local syndical</t>
  </si>
  <si>
    <t xml:space="preserve">OC121</t>
  </si>
  <si>
    <t xml:space="preserve">Infirmerie - repos</t>
  </si>
  <si>
    <t xml:space="preserve">OC102</t>
  </si>
  <si>
    <t xml:space="preserve">Sanitaires</t>
  </si>
  <si>
    <t xml:space="preserve">OC106</t>
  </si>
  <si>
    <t xml:space="preserve">OC109</t>
  </si>
  <si>
    <t xml:space="preserve">OC108</t>
  </si>
  <si>
    <t xml:space="preserve">reprographie</t>
  </si>
  <si>
    <t xml:space="preserve">OC1CIRC01</t>
  </si>
  <si>
    <t xml:space="preserve">OC110</t>
  </si>
  <si>
    <t xml:space="preserve">archives</t>
  </si>
  <si>
    <t xml:space="preserve">OC116</t>
  </si>
  <si>
    <t xml:space="preserve">OC118</t>
  </si>
  <si>
    <t xml:space="preserve">local onduleur</t>
  </si>
  <si>
    <t xml:space="preserve">?</t>
  </si>
  <si>
    <t xml:space="preserve">OC1ESC04</t>
  </si>
  <si>
    <t xml:space="preserve">escalier 4+palier</t>
  </si>
  <si>
    <t xml:space="preserve">OC1ESC05</t>
  </si>
  <si>
    <t xml:space="preserve">escalier 5</t>
  </si>
  <si>
    <t xml:space="preserve">OC120</t>
  </si>
  <si>
    <t xml:space="preserve">Salle serveur</t>
  </si>
  <si>
    <t xml:space="preserve">OGT01</t>
  </si>
  <si>
    <t xml:space="preserve">CLOISONS ET MURS INTERIEURS</t>
  </si>
  <si>
    <t xml:space="preserve">MURS FACADE</t>
  </si>
  <si>
    <t xml:space="preserve">OC104</t>
  </si>
  <si>
    <t xml:space="preserve">OC209</t>
  </si>
  <si>
    <t xml:space="preserve">bureau collectif</t>
  </si>
  <si>
    <t xml:space="preserve">OC211</t>
  </si>
  <si>
    <t xml:space="preserve">bureau individuel</t>
  </si>
  <si>
    <t xml:space="preserve">OC213</t>
  </si>
  <si>
    <t xml:space="preserve">OC215</t>
  </si>
  <si>
    <t xml:space="preserve">OC217</t>
  </si>
  <si>
    <t xml:space="preserve">OC219</t>
  </si>
  <si>
    <t xml:space="preserve">OC221</t>
  </si>
  <si>
    <t xml:space="preserve">OC223</t>
  </si>
  <si>
    <t xml:space="preserve">OC227</t>
  </si>
  <si>
    <t xml:space="preserve">OB202</t>
  </si>
  <si>
    <t xml:space="preserve">OB201</t>
  </si>
  <si>
    <t xml:space="preserve">OB203</t>
  </si>
  <si>
    <t xml:space="preserve">OB205</t>
  </si>
  <si>
    <t xml:space="preserve">OB207</t>
  </si>
  <si>
    <t xml:space="preserve">OB209</t>
  </si>
  <si>
    <t xml:space="preserve">OB211</t>
  </si>
  <si>
    <t xml:space="preserve">OB213</t>
  </si>
  <si>
    <t xml:space="preserve">OB215</t>
  </si>
  <si>
    <t xml:space="preserve">OB217</t>
  </si>
  <si>
    <t xml:space="preserve">OB221</t>
  </si>
  <si>
    <t xml:space="preserve">OB223</t>
  </si>
  <si>
    <t xml:space="preserve">OB225</t>
  </si>
  <si>
    <t xml:space="preserve">OA206</t>
  </si>
  <si>
    <t xml:space="preserve">OA204</t>
  </si>
  <si>
    <t xml:space="preserve">OA208</t>
  </si>
  <si>
    <t xml:space="preserve">OA210</t>
  </si>
  <si>
    <t xml:space="preserve">OA212</t>
  </si>
  <si>
    <t xml:space="preserve">OA214</t>
  </si>
  <si>
    <t xml:space="preserve">OA216</t>
  </si>
  <si>
    <t xml:space="preserve">OA218</t>
  </si>
  <si>
    <t xml:space="preserve">OA220</t>
  </si>
  <si>
    <t xml:space="preserve">OA222</t>
  </si>
  <si>
    <t xml:space="preserve">OC229</t>
  </si>
  <si>
    <t xml:space="preserve">OC202</t>
  </si>
  <si>
    <t xml:space="preserve">OB224</t>
  </si>
  <si>
    <t xml:space="preserve">OB222</t>
  </si>
  <si>
    <t xml:space="preserve">OA202</t>
  </si>
  <si>
    <t xml:space="preserve">OC204</t>
  </si>
  <si>
    <t xml:space="preserve">salle de repos</t>
  </si>
  <si>
    <t xml:space="preserve">OC2CIRC01</t>
  </si>
  <si>
    <t xml:space="preserve">circulation C2</t>
  </si>
  <si>
    <t xml:space="preserve">OC2CIRC02</t>
  </si>
  <si>
    <t xml:space="preserve">passerelle réunion</t>
  </si>
  <si>
    <t xml:space="preserve">OB2CIRC03</t>
  </si>
  <si>
    <t xml:space="preserve">passerelle BC</t>
  </si>
  <si>
    <t xml:space="preserve">OB2CIRC01</t>
  </si>
  <si>
    <t xml:space="preserve">circulation B2 et zone refuge</t>
  </si>
  <si>
    <t xml:space="preserve">OB2CIRC02</t>
  </si>
  <si>
    <t xml:space="preserve">passerelle AB réunion et refuge asc</t>
  </si>
  <si>
    <t xml:space="preserve">OA2CIRC01</t>
  </si>
  <si>
    <t xml:space="preserve">couloir labo bureau</t>
  </si>
  <si>
    <t xml:space="preserve">OA2CRIC02</t>
  </si>
  <si>
    <t xml:space="preserve">passerelle AB</t>
  </si>
  <si>
    <t xml:space="preserve">OC207</t>
  </si>
  <si>
    <t xml:space="preserve">Laboratoires L1 </t>
  </si>
  <si>
    <t xml:space="preserve">OC205</t>
  </si>
  <si>
    <t xml:space="preserve">Pièce technique communes</t>
  </si>
  <si>
    <t xml:space="preserve">OC212</t>
  </si>
  <si>
    <t xml:space="preserve">OC216</t>
  </si>
  <si>
    <t xml:space="preserve">Pièce technique L1</t>
  </si>
  <si>
    <t xml:space="preserve">OC218</t>
  </si>
  <si>
    <t xml:space="preserve">OB204</t>
  </si>
  <si>
    <t xml:space="preserve">OB206</t>
  </si>
  <si>
    <t xml:space="preserve">OB218</t>
  </si>
  <si>
    <t xml:space="preserve">OB214</t>
  </si>
  <si>
    <t xml:space="preserve">OB229</t>
  </si>
  <si>
    <t xml:space="preserve">OB227</t>
  </si>
  <si>
    <t xml:space="preserve">OA205</t>
  </si>
  <si>
    <t xml:space="preserve">OA207</t>
  </si>
  <si>
    <t xml:space="preserve">OA211</t>
  </si>
  <si>
    <t xml:space="preserve">OA224</t>
  </si>
  <si>
    <t xml:space="preserve">OA226</t>
  </si>
  <si>
    <t xml:space="preserve">OC214</t>
  </si>
  <si>
    <t xml:space="preserve">Zone Laboratoires L2+ Ptech L2+SAS</t>
  </si>
  <si>
    <t xml:space="preserve">OB208</t>
  </si>
  <si>
    <t xml:space="preserve">OA209</t>
  </si>
  <si>
    <t xml:space="preserve">OB210</t>
  </si>
  <si>
    <t xml:space="preserve">Zone Laboratoires bacterio + SAS</t>
  </si>
  <si>
    <t xml:space="preserve">P technique commune</t>
  </si>
  <si>
    <t xml:space="preserve">OC201</t>
  </si>
  <si>
    <t xml:space="preserve">Chambre noire</t>
  </si>
  <si>
    <t xml:space="preserve">OB216</t>
  </si>
  <si>
    <t xml:space="preserve">OA228</t>
  </si>
  <si>
    <t xml:space="preserve">OA230</t>
  </si>
  <si>
    <t xml:space="preserve">chambre froide</t>
  </si>
  <si>
    <t xml:space="preserve">OB220</t>
  </si>
  <si>
    <t xml:space="preserve">OC203</t>
  </si>
  <si>
    <t xml:space="preserve">OC206</t>
  </si>
  <si>
    <t xml:space="preserve">OC210</t>
  </si>
  <si>
    <t xml:space="preserve">OC220</t>
  </si>
  <si>
    <t xml:space="preserve">Douche</t>
  </si>
  <si>
    <t xml:space="preserve">OA203</t>
  </si>
  <si>
    <t xml:space="preserve">douche</t>
  </si>
  <si>
    <t xml:space="preserve">OA213</t>
  </si>
  <si>
    <t xml:space="preserve">OA217</t>
  </si>
  <si>
    <t xml:space="preserve">OC222</t>
  </si>
  <si>
    <t xml:space="preserve">OB219</t>
  </si>
  <si>
    <t xml:space="preserve">OA201</t>
  </si>
  <si>
    <t xml:space="preserve">OC208</t>
  </si>
  <si>
    <t xml:space="preserve">ménage</t>
  </si>
  <si>
    <t xml:space="preserve">OA215</t>
  </si>
  <si>
    <t xml:space="preserve">OB231</t>
  </si>
  <si>
    <t xml:space="preserve">Sous repartiteur</t>
  </si>
  <si>
    <t xml:space="preserve">INF</t>
  </si>
  <si>
    <t xml:space="preserve">OC2ESC05</t>
  </si>
  <si>
    <t xml:space="preserve">OC2ESC04</t>
  </si>
  <si>
    <t xml:space="preserve">OB2ESC03</t>
  </si>
  <si>
    <t xml:space="preserve">escalier 3</t>
  </si>
  <si>
    <t xml:space="preserve">OA2ESC02</t>
  </si>
  <si>
    <t xml:space="preserve">OA2ESC01</t>
  </si>
  <si>
    <t xml:space="preserve">OGT2</t>
  </si>
  <si>
    <t xml:space="preserve">GT 2eme</t>
  </si>
  <si>
    <t xml:space="preserve">OC309</t>
  </si>
  <si>
    <t xml:space="preserve">OC311</t>
  </si>
  <si>
    <t xml:space="preserve">OC313</t>
  </si>
  <si>
    <t xml:space="preserve">OC315</t>
  </si>
  <si>
    <t xml:space="preserve">OC317</t>
  </si>
  <si>
    <t xml:space="preserve">OC319</t>
  </si>
  <si>
    <t xml:space="preserve">OC321</t>
  </si>
  <si>
    <t xml:space="preserve">OC323</t>
  </si>
  <si>
    <t xml:space="preserve">OC327</t>
  </si>
  <si>
    <t xml:space="preserve">OB302</t>
  </si>
  <si>
    <t xml:space="preserve">OB301</t>
  </si>
  <si>
    <t xml:space="preserve">OB303</t>
  </si>
  <si>
    <t xml:space="preserve">OB305</t>
  </si>
  <si>
    <t xml:space="preserve">OB307</t>
  </si>
  <si>
    <t xml:space="preserve">OB309</t>
  </si>
  <si>
    <t xml:space="preserve">OB311</t>
  </si>
  <si>
    <t xml:space="preserve">OB313</t>
  </si>
  <si>
    <t xml:space="preserve">OB315</t>
  </si>
  <si>
    <t xml:space="preserve">OB317</t>
  </si>
  <si>
    <t xml:space="preserve">OB321</t>
  </si>
  <si>
    <t xml:space="preserve">OB323</t>
  </si>
  <si>
    <t xml:space="preserve">OB325</t>
  </si>
  <si>
    <t xml:space="preserve">OA306</t>
  </si>
  <si>
    <t xml:space="preserve">OA304</t>
  </si>
  <si>
    <t xml:space="preserve">OA308</t>
  </si>
  <si>
    <t xml:space="preserve">OA310</t>
  </si>
  <si>
    <t xml:space="preserve">OA312</t>
  </si>
  <si>
    <t xml:space="preserve">OA314</t>
  </si>
  <si>
    <t xml:space="preserve">OA316</t>
  </si>
  <si>
    <t xml:space="preserve">OA318</t>
  </si>
  <si>
    <t xml:space="preserve">OA320</t>
  </si>
  <si>
    <t xml:space="preserve">OA322</t>
  </si>
  <si>
    <t xml:space="preserve">OC329</t>
  </si>
  <si>
    <t xml:space="preserve">OC302</t>
  </si>
  <si>
    <t xml:space="preserve">OB324</t>
  </si>
  <si>
    <t xml:space="preserve">OB322</t>
  </si>
  <si>
    <t xml:space="preserve">OA302</t>
  </si>
  <si>
    <t xml:space="preserve">OC304</t>
  </si>
  <si>
    <t xml:space="preserve">OC3CIRC01</t>
  </si>
  <si>
    <t xml:space="preserve">OC3CIRC02</t>
  </si>
  <si>
    <t xml:space="preserve">OB3CIRC03</t>
  </si>
  <si>
    <t xml:space="preserve">OB3CIRC01</t>
  </si>
  <si>
    <t xml:space="preserve">OB3CIRC02</t>
  </si>
  <si>
    <t xml:space="preserve">OA3CIRC01</t>
  </si>
  <si>
    <t xml:space="preserve">OA3CRIC02</t>
  </si>
  <si>
    <t xml:space="preserve">OC307</t>
  </si>
  <si>
    <t xml:space="preserve">OC305</t>
  </si>
  <si>
    <t xml:space="preserve">OC312</t>
  </si>
  <si>
    <t xml:space="preserve">OC316</t>
  </si>
  <si>
    <t xml:space="preserve">OC318</t>
  </si>
  <si>
    <t xml:space="preserve">OB304</t>
  </si>
  <si>
    <t xml:space="preserve">OB306</t>
  </si>
  <si>
    <t xml:space="preserve">OB318</t>
  </si>
  <si>
    <t xml:space="preserve">OB314</t>
  </si>
  <si>
    <t xml:space="preserve">OB329</t>
  </si>
  <si>
    <t xml:space="preserve">OB327</t>
  </si>
  <si>
    <t xml:space="preserve">OA305</t>
  </si>
  <si>
    <t xml:space="preserve">OA307</t>
  </si>
  <si>
    <t xml:space="preserve">OA311</t>
  </si>
  <si>
    <t xml:space="preserve">OA324</t>
  </si>
  <si>
    <t xml:space="preserve">OA326</t>
  </si>
  <si>
    <t xml:space="preserve">OC314</t>
  </si>
  <si>
    <t xml:space="preserve">OB308</t>
  </si>
  <si>
    <t xml:space="preserve">OA309</t>
  </si>
  <si>
    <t xml:space="preserve">OB310</t>
  </si>
  <si>
    <t xml:space="preserve">OC301</t>
  </si>
  <si>
    <t xml:space="preserve">OB316</t>
  </si>
  <si>
    <t xml:space="preserve">OA328</t>
  </si>
  <si>
    <t xml:space="preserve">OA330</t>
  </si>
  <si>
    <t xml:space="preserve">OB320</t>
  </si>
  <si>
    <t xml:space="preserve">OC303</t>
  </si>
  <si>
    <t xml:space="preserve">OC306</t>
  </si>
  <si>
    <t xml:space="preserve">OC310</t>
  </si>
  <si>
    <t xml:space="preserve">OC320</t>
  </si>
  <si>
    <t xml:space="preserve">OA303</t>
  </si>
  <si>
    <t xml:space="preserve">OA313</t>
  </si>
  <si>
    <t xml:space="preserve">OA317</t>
  </si>
  <si>
    <t xml:space="preserve">OC322</t>
  </si>
  <si>
    <t xml:space="preserve">OB319</t>
  </si>
  <si>
    <t xml:space="preserve">OA301</t>
  </si>
  <si>
    <t xml:space="preserve">OC308</t>
  </si>
  <si>
    <t xml:space="preserve">OA315</t>
  </si>
  <si>
    <t xml:space="preserve">OB331</t>
  </si>
  <si>
    <t xml:space="preserve">OC3ESC05</t>
  </si>
  <si>
    <t xml:space="preserve">OC3ESC04</t>
  </si>
  <si>
    <t xml:space="preserve">OB3ESC03</t>
  </si>
  <si>
    <t xml:space="preserve">OA3ESC02</t>
  </si>
  <si>
    <t xml:space="preserve">OA3ESC01</t>
  </si>
  <si>
    <t xml:space="preserve">OC409</t>
  </si>
  <si>
    <t xml:space="preserve">OC411</t>
  </si>
  <si>
    <t xml:space="preserve">OC413</t>
  </si>
  <si>
    <t xml:space="preserve">OC415</t>
  </si>
  <si>
    <t xml:space="preserve">OC417</t>
  </si>
  <si>
    <t xml:space="preserve">OC419</t>
  </si>
  <si>
    <t xml:space="preserve">OC421</t>
  </si>
  <si>
    <t xml:space="preserve">OC423</t>
  </si>
  <si>
    <t xml:space="preserve">OC427</t>
  </si>
  <si>
    <t xml:space="preserve">OB402</t>
  </si>
  <si>
    <t xml:space="preserve">OB401</t>
  </si>
  <si>
    <t xml:space="preserve">OB403</t>
  </si>
  <si>
    <t xml:space="preserve">OB405</t>
  </si>
  <si>
    <t xml:space="preserve">OB407</t>
  </si>
  <si>
    <t xml:space="preserve">OB409</t>
  </si>
  <si>
    <t xml:space="preserve">OB411</t>
  </si>
  <si>
    <t xml:space="preserve">OB413</t>
  </si>
  <si>
    <t xml:space="preserve">OB415</t>
  </si>
  <si>
    <t xml:space="preserve">OB417</t>
  </si>
  <si>
    <t xml:space="preserve">OB421</t>
  </si>
  <si>
    <t xml:space="preserve">OB423</t>
  </si>
  <si>
    <t xml:space="preserve">OB425</t>
  </si>
  <si>
    <t xml:space="preserve">OA406</t>
  </si>
  <si>
    <t xml:space="preserve">OA404</t>
  </si>
  <si>
    <t xml:space="preserve">OA408</t>
  </si>
  <si>
    <t xml:space="preserve">OA410</t>
  </si>
  <si>
    <t xml:space="preserve">OA412</t>
  </si>
  <si>
    <t xml:space="preserve">OA414</t>
  </si>
  <si>
    <t xml:space="preserve">OA416</t>
  </si>
  <si>
    <t xml:space="preserve">OA418</t>
  </si>
  <si>
    <t xml:space="preserve">OA420</t>
  </si>
  <si>
    <t xml:space="preserve">OA422</t>
  </si>
  <si>
    <t xml:space="preserve">OC429</t>
  </si>
  <si>
    <t xml:space="preserve">OC402</t>
  </si>
  <si>
    <t xml:space="preserve">OB424</t>
  </si>
  <si>
    <t xml:space="preserve">OB422</t>
  </si>
  <si>
    <t xml:space="preserve">OA402</t>
  </si>
  <si>
    <t xml:space="preserve">OC404</t>
  </si>
  <si>
    <t xml:space="preserve">OB433</t>
  </si>
  <si>
    <t xml:space="preserve">OC4CIRC01</t>
  </si>
  <si>
    <t xml:space="preserve">OC43CIRC0</t>
  </si>
  <si>
    <t xml:space="preserve">OB4CIRC03</t>
  </si>
  <si>
    <t xml:space="preserve">OB4CIRC01</t>
  </si>
  <si>
    <t xml:space="preserve">OB4CIRC02</t>
  </si>
  <si>
    <t xml:space="preserve">OA4CIRC01</t>
  </si>
  <si>
    <t xml:space="preserve">OA4CRIC02</t>
  </si>
  <si>
    <t xml:space="preserve">OC407</t>
  </si>
  <si>
    <t xml:space="preserve">OC405</t>
  </si>
  <si>
    <t xml:space="preserve">OC412</t>
  </si>
  <si>
    <t xml:space="preserve">OC416</t>
  </si>
  <si>
    <t xml:space="preserve">OC418</t>
  </si>
  <si>
    <t xml:space="preserve">OB404</t>
  </si>
  <si>
    <t xml:space="preserve">OB406</t>
  </si>
  <si>
    <t xml:space="preserve">OB418</t>
  </si>
  <si>
    <t xml:space="preserve">OB414</t>
  </si>
  <si>
    <t xml:space="preserve">OB429</t>
  </si>
  <si>
    <t xml:space="preserve">OB427</t>
  </si>
  <si>
    <t xml:space="preserve">OA405</t>
  </si>
  <si>
    <t xml:space="preserve">OA407</t>
  </si>
  <si>
    <t xml:space="preserve">OA411</t>
  </si>
  <si>
    <t xml:space="preserve">OA424</t>
  </si>
  <si>
    <t xml:space="preserve">OA426</t>
  </si>
  <si>
    <t xml:space="preserve">OC414</t>
  </si>
  <si>
    <t xml:space="preserve">OB408</t>
  </si>
  <si>
    <t xml:space="preserve">OA409</t>
  </si>
  <si>
    <t xml:space="preserve">OB410</t>
  </si>
  <si>
    <t xml:space="preserve">OC401</t>
  </si>
  <si>
    <t xml:space="preserve">OB416</t>
  </si>
  <si>
    <t xml:space="preserve">OA428</t>
  </si>
  <si>
    <t xml:space="preserve">OA430</t>
  </si>
  <si>
    <t xml:space="preserve">OB420</t>
  </si>
  <si>
    <t xml:space="preserve">OC403</t>
  </si>
  <si>
    <t xml:space="preserve">OC406</t>
  </si>
  <si>
    <t xml:space="preserve">OC410</t>
  </si>
  <si>
    <t xml:space="preserve">OC420</t>
  </si>
  <si>
    <t xml:space="preserve">OA403</t>
  </si>
  <si>
    <t xml:space="preserve">OA413</t>
  </si>
  <si>
    <t xml:space="preserve">OA417</t>
  </si>
  <si>
    <t xml:space="preserve">OC422</t>
  </si>
  <si>
    <t xml:space="preserve">OB419</t>
  </si>
  <si>
    <t xml:space="preserve">OA401</t>
  </si>
  <si>
    <t xml:space="preserve">OC408</t>
  </si>
  <si>
    <t xml:space="preserve">OA415</t>
  </si>
  <si>
    <t xml:space="preserve">OB431</t>
  </si>
  <si>
    <t xml:space="preserve">OC4ESC05</t>
  </si>
  <si>
    <t xml:space="preserve">OC4ESC04</t>
  </si>
  <si>
    <t xml:space="preserve">OB4ESC03</t>
  </si>
  <si>
    <t xml:space="preserve">OA4ESC02</t>
  </si>
  <si>
    <t xml:space="preserve">OA4ESC01</t>
  </si>
  <si>
    <t xml:space="preserve">Niveau technique sous toiture</t>
  </si>
  <si>
    <t xml:space="preserve">A T 01 - local technique process labo</t>
  </si>
  <si>
    <t xml:space="preserve">B T 01 - local technique process labo</t>
  </si>
  <si>
    <t xml:space="preserve">ASC</t>
  </si>
  <si>
    <t xml:space="preserve">C T 01 - local technique process labo</t>
  </si>
  <si>
    <t xml:space="preserve">ZOO</t>
  </si>
  <si>
    <t xml:space="preserve">sans ZOO</t>
  </si>
  <si>
    <t xml:space="preserve">Avec ZOO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</si>
</sst>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0"/>
    <numFmt numFmtId="166" formatCode="#,##0.00"/>
    <numFmt numFmtId="167" formatCode="#,##0.00_ ;[RED]\-#,##0.00\ "/>
    <numFmt numFmtId="168" formatCode="0.00E+00"/>
    <numFmt numFmtId="169" formatCode="0.00"/>
    <numFmt numFmtId="170" formatCode="0.00\ %"/>
    <numFmt numFmtId="171" formatCode="0.00_ ;[RED]\-0.00\ "/>
  </numFmts>
  <fonts count="25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0"/>
      <name val="Arial"/>
      <family val="2"/>
      <charset val="1"/>
    </font>
    <font>
      <b val="true"/>
      <vertAlign val="superscript"/>
      <sz val="10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sz val="10"/>
      <color rgb="FFFF0000"/>
      <name val="Arial"/>
      <family val="2"/>
      <charset val="1"/>
    </font>
    <font>
      <b val="true"/>
      <sz val="11"/>
      <color theme="1"/>
      <name val="Calibri"/>
      <family val="2"/>
      <charset val="1"/>
    </font>
    <font>
      <sz val="11"/>
      <color rgb="FF000000"/>
      <name val="Calibri"/>
      <family val="2"/>
      <charset val="1"/>
    </font>
    <font>
      <b val="true"/>
      <sz val="11"/>
      <color rgb="FFFF0000"/>
      <name val="Calibri"/>
      <family val="2"/>
      <charset val="1"/>
    </font>
    <font>
      <sz val="11"/>
      <name val="Calibri"/>
      <family val="2"/>
      <charset val="1"/>
    </font>
    <font>
      <b val="true"/>
      <sz val="10"/>
      <color theme="1"/>
      <name val="Arial"/>
      <family val="2"/>
      <charset val="1"/>
    </font>
    <font>
      <b val="true"/>
      <sz val="16"/>
      <name val="Arial"/>
      <family val="2"/>
      <charset val="1"/>
    </font>
    <font>
      <b val="true"/>
      <sz val="10"/>
      <color theme="3" tint="0.3998"/>
      <name val="Arial"/>
      <family val="2"/>
      <charset val="1"/>
    </font>
    <font>
      <i val="true"/>
      <u val="single"/>
      <sz val="10"/>
      <name val="Arial"/>
      <family val="2"/>
      <charset val="1"/>
    </font>
    <font>
      <strike val="true"/>
      <sz val="11"/>
      <color theme="1"/>
      <name val="Cambria"/>
      <family val="1"/>
      <charset val="1"/>
    </font>
    <font>
      <strike val="true"/>
      <sz val="10"/>
      <name val="Cambria"/>
      <family val="1"/>
      <charset val="1"/>
    </font>
    <font>
      <i val="true"/>
      <u val="single"/>
      <sz val="11"/>
      <color rgb="FF000000"/>
      <name val="Calibri"/>
      <family val="2"/>
      <charset val="1"/>
    </font>
    <font>
      <strike val="true"/>
      <sz val="10"/>
      <name val="Arial"/>
      <family val="2"/>
      <charset val="1"/>
    </font>
    <font>
      <b val="true"/>
      <strike val="true"/>
      <sz val="10"/>
      <name val="Arial"/>
      <family val="2"/>
      <charset val="1"/>
    </font>
    <font>
      <strike val="true"/>
      <sz val="11"/>
      <color theme="1"/>
      <name val="Calibri"/>
      <family val="2"/>
      <charset val="1"/>
    </font>
    <font>
      <i val="true"/>
      <strike val="true"/>
      <u val="single"/>
      <sz val="11"/>
      <color rgb="FFC9211E"/>
      <name val="Calibri"/>
      <family val="2"/>
      <charset val="1"/>
    </font>
    <font>
      <strike val="true"/>
      <sz val="11"/>
      <color rgb="FF000000"/>
      <name val="Calibri"/>
      <family val="2"/>
      <charset val="1"/>
    </font>
  </fonts>
  <fills count="34">
    <fill>
      <patternFill patternType="none"/>
    </fill>
    <fill>
      <patternFill patternType="gray125"/>
    </fill>
    <fill>
      <patternFill patternType="solid">
        <fgColor rgb="FFFFFF00"/>
        <bgColor rgb="FFF4F91B"/>
      </patternFill>
    </fill>
    <fill>
      <patternFill patternType="solid">
        <fgColor rgb="FFCEFFCC"/>
        <bgColor rgb="FFCCFFFF"/>
      </patternFill>
    </fill>
    <fill>
      <patternFill patternType="solid">
        <fgColor theme="6" tint="0.5998"/>
        <bgColor rgb="FFD9D9D9"/>
      </patternFill>
    </fill>
    <fill>
      <patternFill patternType="solid">
        <fgColor rgb="FFFF99FF"/>
        <bgColor rgb="FFD99694"/>
      </patternFill>
    </fill>
    <fill>
      <patternFill patternType="solid">
        <fgColor theme="9" tint="-0.5"/>
        <bgColor rgb="FFC9211E"/>
      </patternFill>
    </fill>
    <fill>
      <patternFill patternType="solid">
        <fgColor rgb="FFCCFFFF"/>
        <bgColor rgb="FFDBEEF4"/>
      </patternFill>
    </fill>
    <fill>
      <patternFill patternType="solid">
        <fgColor theme="0" tint="-0.35"/>
        <bgColor rgb="FFB3A2C7"/>
      </patternFill>
    </fill>
    <fill>
      <patternFill patternType="solid">
        <fgColor theme="0" tint="-0.15"/>
        <bgColor rgb="FFD7E4BD"/>
      </patternFill>
    </fill>
    <fill>
      <patternFill patternType="solid">
        <fgColor theme="0" tint="-0.05"/>
        <bgColor rgb="FFDBEEF4"/>
      </patternFill>
    </fill>
    <fill>
      <patternFill patternType="solid">
        <fgColor theme="4" tint="0.3998"/>
        <bgColor rgb="FFA6A6A6"/>
      </patternFill>
    </fill>
    <fill>
      <patternFill patternType="solid">
        <fgColor theme="9" tint="0.5998"/>
        <bgColor rgb="FFF2DCDB"/>
      </patternFill>
    </fill>
    <fill>
      <patternFill patternType="solid">
        <fgColor theme="0"/>
        <bgColor rgb="FFF2F2F2"/>
      </patternFill>
    </fill>
    <fill>
      <patternFill patternType="solid">
        <fgColor theme="0" tint="-0.25"/>
        <bgColor rgb="FFCCC1DA"/>
      </patternFill>
    </fill>
    <fill>
      <patternFill patternType="solid">
        <fgColor theme="8" tint="0.7998"/>
        <bgColor rgb="FFDCE6F2"/>
      </patternFill>
    </fill>
    <fill>
      <patternFill patternType="solid">
        <fgColor theme="4" tint="0.7998"/>
        <bgColor rgb="FFDBEEF4"/>
      </patternFill>
    </fill>
    <fill>
      <patternFill patternType="solid">
        <fgColor theme="5" tint="0.7998"/>
        <bgColor rgb="FFD9D9D9"/>
      </patternFill>
    </fill>
    <fill>
      <patternFill patternType="solid">
        <fgColor theme="7" tint="0.5998"/>
        <bgColor rgb="FFBFBFBF"/>
      </patternFill>
    </fill>
    <fill>
      <patternFill patternType="solid">
        <fgColor theme="8" tint="0.5998"/>
        <bgColor rgb="FFD9D9D9"/>
      </patternFill>
    </fill>
    <fill>
      <patternFill patternType="solid">
        <fgColor theme="5" tint="0.3998"/>
        <bgColor rgb="FFB3A2C7"/>
      </patternFill>
    </fill>
    <fill>
      <patternFill patternType="solid">
        <fgColor rgb="FF66FF33"/>
        <bgColor rgb="FF9BBB59"/>
      </patternFill>
    </fill>
    <fill>
      <patternFill patternType="solid">
        <fgColor theme="9"/>
        <bgColor rgb="FFE8A202"/>
      </patternFill>
    </fill>
    <fill>
      <patternFill patternType="solid">
        <fgColor theme="7" tint="0.3998"/>
        <bgColor rgb="FFA6A6A6"/>
      </patternFill>
    </fill>
    <fill>
      <patternFill patternType="solid">
        <fgColor rgb="FF00B0F0"/>
        <bgColor rgb="FF008080"/>
      </patternFill>
    </fill>
    <fill>
      <patternFill patternType="solid">
        <fgColor rgb="FFFF0000"/>
        <bgColor rgb="FFC9211E"/>
      </patternFill>
    </fill>
    <fill>
      <patternFill patternType="solid">
        <fgColor rgb="FFCC66FF"/>
        <bgColor rgb="FFFF99FF"/>
      </patternFill>
    </fill>
    <fill>
      <patternFill patternType="solid">
        <fgColor theme="6"/>
        <bgColor rgb="FFACB20C"/>
      </patternFill>
    </fill>
    <fill>
      <patternFill patternType="solid">
        <fgColor rgb="FF00B050"/>
        <bgColor rgb="FF00A933"/>
      </patternFill>
    </fill>
    <fill>
      <patternFill patternType="solid">
        <fgColor rgb="FF729CCE"/>
        <bgColor rgb="FF558ED5"/>
      </patternFill>
    </fill>
    <fill>
      <patternFill patternType="solid">
        <fgColor rgb="FFD4EA6B"/>
        <bgColor rgb="FFD7E4BD"/>
      </patternFill>
    </fill>
    <fill>
      <patternFill patternType="solid">
        <fgColor rgb="FF00A933"/>
        <bgColor rgb="FF00B050"/>
      </patternFill>
    </fill>
    <fill>
      <patternFill patternType="solid">
        <fgColor rgb="FFE8A202"/>
        <bgColor rgb="FFF79646"/>
      </patternFill>
    </fill>
    <fill>
      <patternFill patternType="solid">
        <fgColor rgb="FFF4F91B"/>
        <bgColor rgb="FFFFFF00"/>
      </patternFill>
    </fill>
  </fills>
  <borders count="2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/>
      <top/>
      <bottom style="medium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5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2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4" fillId="0" borderId="0" xfId="2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4" fillId="0" borderId="0" xfId="2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5" fillId="0" borderId="0" xfId="2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5" fillId="2" borderId="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" fillId="3" borderId="2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" fillId="3" borderId="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" fillId="3" borderId="4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4" fillId="3" borderId="5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4" fillId="4" borderId="0" xfId="2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5" fillId="5" borderId="6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" fillId="5" borderId="7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" fillId="5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" fillId="0" borderId="8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" fillId="3" borderId="9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" fillId="3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4" fillId="3" borderId="1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4" fillId="6" borderId="0" xfId="2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5" fillId="7" borderId="6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" fillId="7" borderId="7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" fillId="7" borderId="1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" fillId="5" borderId="12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" fillId="0" borderId="1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" fillId="3" borderId="6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" fillId="3" borderId="7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4" fillId="3" borderId="12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" fillId="7" borderId="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" fillId="0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" fillId="5" borderId="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" fillId="3" borderId="14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2" borderId="15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" fillId="2" borderId="1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4" borderId="0" xfId="2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7" fontId="4" fillId="4" borderId="17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4" fillId="4" borderId="18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4" fillId="6" borderId="0" xfId="2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7" fontId="4" fillId="6" borderId="17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4" fillId="6" borderId="18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4" fillId="8" borderId="0" xfId="2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5" fillId="6" borderId="17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" fillId="6" borderId="18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4" fillId="4" borderId="19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4" fillId="4" borderId="2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4" fillId="6" borderId="0" xfId="2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4" fillId="4" borderId="0" xfId="2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4" fillId="6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4" fillId="4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4" fillId="8" borderId="0" xfId="2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7" fontId="4" fillId="8" borderId="0" xfId="2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4" fillId="9" borderId="0" xfId="2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4" fillId="9" borderId="0" xfId="2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7" fontId="4" fillId="9" borderId="0" xfId="2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4" fillId="0" borderId="1" xfId="2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5" fillId="0" borderId="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" fillId="7" borderId="2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" fillId="7" borderId="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" fillId="0" borderId="7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" fillId="5" borderId="2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4" fillId="5" borderId="4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4" fillId="5" borderId="5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" fillId="5" borderId="8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4" fillId="3" borderId="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4" fillId="3" borderId="1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" fillId="3" borderId="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4" fillId="0" borderId="17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4" fillId="0" borderId="18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4" borderId="17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" fillId="4" borderId="18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4" fillId="6" borderId="19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4" fillId="6" borderId="2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4" fillId="10" borderId="0" xfId="2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4" fillId="11" borderId="0" xfId="2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4" fillId="12" borderId="0" xfId="2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4" fillId="9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4" fillId="4" borderId="0" xfId="2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4" fillId="13" borderId="0" xfId="2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4" fillId="13" borderId="0" xfId="2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4" fillId="13" borderId="0" xfId="2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4" fillId="10" borderId="0" xfId="2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7" fontId="4" fillId="10" borderId="0" xfId="2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4" fillId="10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4" fillId="0" borderId="0" xfId="2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7" fillId="2" borderId="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4" fillId="9" borderId="17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4" fillId="9" borderId="18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4" fillId="11" borderId="0" xfId="2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7" fontId="4" fillId="11" borderId="17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4" fillId="11" borderId="18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5" fillId="9" borderId="0" xfId="2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7" fontId="5" fillId="9" borderId="17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" fillId="9" borderId="18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5" fillId="11" borderId="0" xfId="2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7" fontId="4" fillId="11" borderId="19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4" fillId="11" borderId="2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5" fillId="12" borderId="0" xfId="2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8" fillId="12" borderId="0" xfId="2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4" fillId="12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4" fillId="12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4" fillId="12" borderId="0" xfId="2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4" fillId="12" borderId="0" xfId="2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8" fillId="0" borderId="0" xfId="2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5" fillId="2" borderId="8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" fillId="2" borderId="1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" fillId="0" borderId="4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" fillId="0" borderId="1" xfId="2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7" fillId="0" borderId="0" xfId="2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9" fillId="14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15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15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10" fillId="15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16" borderId="15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9" fillId="16" borderId="22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16" borderId="22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9" fillId="16" borderId="16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17" borderId="17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9" fillId="17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17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9" fillId="17" borderId="18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18" borderId="17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9" fillId="18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18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4" borderId="19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9" fillId="4" borderId="23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4" borderId="23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4" borderId="2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4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19" borderId="0" xfId="2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1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11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2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0" fillId="19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4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10" fillId="4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18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18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4" fillId="18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17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4" fillId="17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17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10" fillId="17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2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4" fillId="4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20" borderId="0" xfId="2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5" fontId="4" fillId="0" borderId="0" xfId="2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4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2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71" fontId="4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3" fillId="2" borderId="1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1" fontId="5" fillId="2" borderId="1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3" fillId="2" borderId="1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1" fontId="5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2" borderId="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5" fillId="2" borderId="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5" fillId="21" borderId="1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1" fontId="5" fillId="22" borderId="1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1" fontId="5" fillId="23" borderId="1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1" fontId="5" fillId="24" borderId="1" xfId="2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25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25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71" fontId="14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1" fontId="14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5" fillId="0" borderId="0" xfId="2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15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5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6" fillId="0" borderId="0" xfId="2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16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6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2" borderId="0" xfId="2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4" fillId="2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4" fillId="2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1" fontId="5" fillId="2" borderId="1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1" fontId="5" fillId="2" borderId="1" xfId="2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2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21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4" fillId="21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21" borderId="0" xfId="2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4" fillId="21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1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1" fontId="5" fillId="21" borderId="1" xfId="2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21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24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4" fillId="24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24" borderId="0" xfId="2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4" fillId="24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4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1" fontId="5" fillId="24" borderId="1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24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26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4" fillId="26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26" borderId="0" xfId="2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4" fillId="26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6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1" fontId="5" fillId="26" borderId="1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1" fontId="5" fillId="26" borderId="1" xfId="2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26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27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0" fillId="28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4" fillId="28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28" borderId="0" xfId="2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4" fillId="28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8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1" fontId="5" fillId="28" borderId="1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1" fontId="5" fillId="28" borderId="1" xfId="2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28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2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1" fontId="4" fillId="0" borderId="0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5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2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8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2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5" fillId="0" borderId="0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4" fillId="29" borderId="0" xfId="2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0" fillId="3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30" borderId="0" xfId="2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0" fillId="31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xfId="2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5" fontId="4" fillId="31" borderId="0" xfId="2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9" fillId="31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3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20" fillId="32" borderId="0" xfId="2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6" fontId="20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20" fillId="0" borderId="0" xfId="2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20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1" fontId="21" fillId="21" borderId="1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1" fontId="21" fillId="22" borderId="1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1" fontId="21" fillId="23" borderId="1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1" fontId="21" fillId="24" borderId="1" xfId="2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22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2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32" borderId="0" xfId="2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23" fillId="3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33" borderId="0" xfId="2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6" fontId="5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3" xfId="21"/>
    <cellStyle name="Normal 4" xfId="22"/>
  </cellStyles>
  <dxfs count="18">
    <dxf>
      <fill>
        <patternFill patternType="solid">
          <fgColor rgb="FF00A933"/>
          <bgColor rgb="FF000000"/>
        </patternFill>
      </fill>
    </dxf>
    <dxf>
      <fill>
        <patternFill patternType="solid">
          <fgColor rgb="FF00B050"/>
          <bgColor rgb="FF000000"/>
        </patternFill>
      </fill>
    </dxf>
    <dxf>
      <fill>
        <patternFill patternType="solid">
          <fgColor rgb="FF00B0F0"/>
          <bgColor rgb="FF000000"/>
        </patternFill>
      </fill>
    </dxf>
    <dxf>
      <fill>
        <patternFill patternType="solid">
          <fgColor rgb="FF66FF33"/>
          <bgColor rgb="FF000000"/>
        </patternFill>
      </fill>
    </dxf>
    <dxf>
      <fill>
        <patternFill patternType="solid">
          <fgColor rgb="FF729CCE"/>
          <bgColor rgb="FF000000"/>
        </patternFill>
      </fill>
    </dxf>
    <dxf>
      <fill>
        <patternFill patternType="solid">
          <fgColor rgb="FFCC66FF"/>
          <bgColor rgb="FF000000"/>
        </patternFill>
      </fill>
    </dxf>
    <dxf>
      <fill>
        <patternFill patternType="solid">
          <fgColor rgb="FFD4EA6B"/>
          <bgColor rgb="FF000000"/>
        </patternFill>
      </fill>
    </dxf>
    <dxf>
      <fill>
        <patternFill patternType="solid">
          <fgColor rgb="FFE8A202"/>
          <bgColor rgb="FF000000"/>
        </patternFill>
      </fill>
    </dxf>
    <dxf>
      <fill>
        <patternFill patternType="solid">
          <fgColor rgb="FFF4F91B"/>
          <bgColor rgb="FF000000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558ED5"/>
          <bgColor rgb="FF000000"/>
        </patternFill>
      </fill>
    </dxf>
    <dxf>
      <fill>
        <patternFill patternType="solid">
          <fgColor rgb="FFC9211E"/>
          <bgColor rgb="FF000000"/>
        </patternFill>
      </fill>
    </dxf>
    <dxf>
      <fill>
        <patternFill patternType="solid">
          <fgColor rgb="FFF79646"/>
          <bgColor rgb="FF000000"/>
        </patternFill>
      </fill>
    </dxf>
    <dxf>
      <fill>
        <patternFill patternType="solid">
          <fgColor rgb="FFB3A2C7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9BBB59"/>
          <bgColor rgb="FF000000"/>
        </patternFill>
      </fill>
    </dxf>
  </dxfs>
  <colors>
    <indexedColors>
      <rgbColor rgb="FF000000"/>
      <rgbColor rgb="FFFFFFFF"/>
      <rgbColor rgb="FFFF0000"/>
      <rgbColor rgb="FF66FF33"/>
      <rgbColor rgb="FF0000FF"/>
      <rgbColor rgb="FFFFFF00"/>
      <rgbColor rgb="FFFF00FF"/>
      <rgbColor rgb="FFDCE6F2"/>
      <rgbColor rgb="FF800000"/>
      <rgbColor rgb="FF00A933"/>
      <rgbColor rgb="FF000080"/>
      <rgbColor rgb="FF9BBB59"/>
      <rgbColor rgb="FF800080"/>
      <rgbColor rgb="FF008080"/>
      <rgbColor rgb="FFBFBFBF"/>
      <rgbColor rgb="FF729CCE"/>
      <rgbColor rgb="FF95B3D7"/>
      <rgbColor rgb="FFC9211E"/>
      <rgbColor rgb="FFF2F2F2"/>
      <rgbColor rgb="FFCCFFFF"/>
      <rgbColor rgb="FF660066"/>
      <rgbColor rgb="FFF79646"/>
      <rgbColor rgb="FF0066CC"/>
      <rgbColor rgb="FFCCC1DA"/>
      <rgbColor rgb="FF000080"/>
      <rgbColor rgb="FFFF00FF"/>
      <rgbColor rgb="FFF4F91B"/>
      <rgbColor rgb="FFF2DCDB"/>
      <rgbColor rgb="FF800080"/>
      <rgbColor rgb="FF800000"/>
      <rgbColor rgb="FF008080"/>
      <rgbColor rgb="FF0000FF"/>
      <rgbColor rgb="FF00B0F0"/>
      <rgbColor rgb="FFDBEEF4"/>
      <rgbColor rgb="FFCEFFCC"/>
      <rgbColor rgb="FFD4EA6B"/>
      <rgbColor rgb="FFB7DEE8"/>
      <rgbColor rgb="FFFF99FF"/>
      <rgbColor rgb="FFB3A2C7"/>
      <rgbColor rgb="FFFCD5B5"/>
      <rgbColor rgb="FF3366FF"/>
      <rgbColor rgb="FFD9D9D9"/>
      <rgbColor rgb="FFACB20C"/>
      <rgbColor rgb="FFD7E4BD"/>
      <rgbColor rgb="FFE8A202"/>
      <rgbColor rgb="FFD99694"/>
      <rgbColor rgb="FF558ED5"/>
      <rgbColor rgb="FFA6A6A6"/>
      <rgbColor rgb="FF003366"/>
      <rgbColor rgb="FF00B050"/>
      <rgbColor rgb="FF0D0D0D"/>
      <rgbColor rgb="FF333300"/>
      <rgbColor rgb="FF984807"/>
      <rgbColor rgb="FFCC66FF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theme/theme1.xml><?xml version="1.0" encoding="utf-8"?>
<a:theme xmlns:a="http://schemas.openxmlformats.org/drawingml/2006/main" xmlns:r="http://schemas.openxmlformats.org/officeDocument/2006/relationships" name="Thème Offic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D0D0D"/>
    <pageSetUpPr fitToPage="false"/>
  </sheetPr>
  <dimension ref="A2:AA383"/>
  <sheetViews>
    <sheetView showFormulas="false" showGridLines="true" showRowColHeaders="true" showZeros="true" rightToLeft="false" tabSelected="false" showOutlineSymbols="true" defaultGridColor="true" view="normal" topLeftCell="A322" colorId="64" zoomScale="75" zoomScaleNormal="75" zoomScalePageLayoutView="100" workbookViewId="0">
      <selection pane="topLeft" activeCell="A1" activeCellId="0" sqref="A1"/>
    </sheetView>
  </sheetViews>
  <sheetFormatPr defaultColWidth="11.42578125" defaultRowHeight="12.75" customHeight="true" zeroHeight="false" outlineLevelRow="0" outlineLevelCol="0"/>
  <cols>
    <col collapsed="false" customWidth="true" hidden="false" outlineLevel="0" max="1" min="1" style="1" width="13"/>
    <col collapsed="false" customWidth="true" hidden="false" outlineLevel="0" max="2" min="2" style="2" width="20.14"/>
    <col collapsed="false" customWidth="true" hidden="false" outlineLevel="0" max="3" min="3" style="2" width="11.14"/>
    <col collapsed="false" customWidth="true" hidden="false" outlineLevel="0" max="4" min="4" style="2" width="11.57"/>
    <col collapsed="false" customWidth="true" hidden="false" outlineLevel="0" max="5" min="5" style="2" width="54.71"/>
    <col collapsed="false" customWidth="true" hidden="false" outlineLevel="0" max="6" min="6" style="2" width="13.42"/>
    <col collapsed="false" customWidth="true" hidden="false" outlineLevel="0" max="7" min="7" style="2" width="9.86"/>
    <col collapsed="false" customWidth="true" hidden="false" outlineLevel="0" max="8" min="8" style="2" width="9.42"/>
    <col collapsed="false" customWidth="true" hidden="false" outlineLevel="0" max="9" min="9" style="2" width="10.29"/>
    <col collapsed="false" customWidth="true" hidden="false" outlineLevel="0" max="10" min="10" style="2" width="3.42"/>
    <col collapsed="false" customWidth="true" hidden="false" outlineLevel="0" max="11" min="11" style="2" width="13.71"/>
    <col collapsed="false" customWidth="true" hidden="false" outlineLevel="0" max="12" min="12" style="2" width="8.29"/>
    <col collapsed="false" customWidth="true" hidden="false" outlineLevel="0" max="14" min="13" style="2" width="7.29"/>
    <col collapsed="false" customWidth="true" hidden="false" outlineLevel="0" max="15" min="15" style="2" width="12.42"/>
    <col collapsed="false" customWidth="true" hidden="false" outlineLevel="0" max="16" min="16" style="2" width="1.29"/>
    <col collapsed="false" customWidth="true" hidden="false" outlineLevel="0" max="17" min="17" style="2" width="14.86"/>
    <col collapsed="false" customWidth="true" hidden="false" outlineLevel="0" max="18" min="18" style="2" width="10.71"/>
    <col collapsed="false" customWidth="true" hidden="false" outlineLevel="0" max="19" min="19" style="2" width="16.57"/>
    <col collapsed="false" customWidth="true" hidden="false" outlineLevel="0" max="20" min="20" style="2" width="3.71"/>
    <col collapsed="false" customWidth="true" hidden="false" outlineLevel="0" max="21" min="21" style="3" width="12.29"/>
    <col collapsed="false" customWidth="true" hidden="false" outlineLevel="0" max="22" min="22" style="2" width="20.71"/>
    <col collapsed="false" customWidth="false" hidden="false" outlineLevel="0" max="16384" min="23" style="2" width="11.43"/>
  </cols>
  <sheetData>
    <row r="2" s="10" customFormat="true" ht="12.75" hidden="false" customHeight="false" outlineLevel="0" collapsed="false">
      <c r="A2" s="1"/>
      <c r="B2" s="4" t="s">
        <v>0</v>
      </c>
      <c r="C2" s="5" t="s">
        <v>1</v>
      </c>
      <c r="D2" s="5" t="n">
        <f aca="false">+U15</f>
        <v>1093.82</v>
      </c>
      <c r="E2" s="2"/>
      <c r="F2" s="6" t="s">
        <v>1</v>
      </c>
      <c r="G2" s="7"/>
      <c r="H2" s="7"/>
      <c r="I2" s="7"/>
      <c r="J2" s="7"/>
      <c r="K2" s="7"/>
      <c r="L2" s="7"/>
      <c r="M2" s="7"/>
      <c r="N2" s="7"/>
      <c r="O2" s="7"/>
      <c r="P2" s="8"/>
      <c r="Q2" s="8"/>
      <c r="R2" s="8"/>
      <c r="S2" s="9"/>
      <c r="T2" s="2"/>
      <c r="U2" s="3"/>
      <c r="V2" s="2"/>
      <c r="W2" s="2"/>
      <c r="X2" s="2"/>
      <c r="Y2" s="2"/>
      <c r="Z2" s="2"/>
      <c r="AA2" s="2"/>
    </row>
    <row r="3" s="18" customFormat="true" ht="12.75" hidden="false" customHeight="false" outlineLevel="0" collapsed="false">
      <c r="A3" s="1"/>
      <c r="B3" s="4" t="s">
        <v>2</v>
      </c>
      <c r="C3" s="2"/>
      <c r="D3" s="2"/>
      <c r="E3" s="2"/>
      <c r="F3" s="11" t="s">
        <v>3</v>
      </c>
      <c r="G3" s="12"/>
      <c r="H3" s="12"/>
      <c r="I3" s="12"/>
      <c r="J3" s="12"/>
      <c r="K3" s="13"/>
      <c r="L3" s="13"/>
      <c r="M3" s="13"/>
      <c r="N3" s="13"/>
      <c r="O3" s="13"/>
      <c r="P3" s="14"/>
      <c r="Q3" s="15"/>
      <c r="R3" s="16"/>
      <c r="S3" s="17"/>
      <c r="T3" s="2"/>
      <c r="U3" s="3"/>
      <c r="V3" s="2"/>
      <c r="W3" s="2"/>
      <c r="X3" s="2"/>
      <c r="Y3" s="2"/>
      <c r="Z3" s="2"/>
      <c r="AA3" s="2"/>
    </row>
    <row r="4" s="10" customFormat="true" ht="12.75" hidden="false" customHeight="false" outlineLevel="0" collapsed="false">
      <c r="A4" s="1"/>
      <c r="B4" s="2"/>
      <c r="C4" s="2"/>
      <c r="D4" s="2"/>
      <c r="E4" s="2"/>
      <c r="F4" s="19" t="s">
        <v>4</v>
      </c>
      <c r="G4" s="20"/>
      <c r="H4" s="20"/>
      <c r="I4" s="21"/>
      <c r="J4" s="14"/>
      <c r="K4" s="11"/>
      <c r="L4" s="12"/>
      <c r="M4" s="12"/>
      <c r="N4" s="12"/>
      <c r="O4" s="22"/>
      <c r="P4" s="23"/>
      <c r="Q4" s="24"/>
      <c r="R4" s="25"/>
      <c r="S4" s="26"/>
      <c r="T4" s="2"/>
      <c r="U4" s="3"/>
      <c r="V4" s="2"/>
      <c r="W4" s="2"/>
      <c r="X4" s="2"/>
      <c r="Y4" s="2"/>
      <c r="Z4" s="2"/>
      <c r="AA4" s="2"/>
    </row>
    <row r="5" s="18" customFormat="true" ht="12.75" hidden="false" customHeight="false" outlineLevel="0" collapsed="false">
      <c r="A5" s="1"/>
      <c r="B5" s="2"/>
      <c r="C5" s="2"/>
      <c r="D5" s="2"/>
      <c r="E5" s="2"/>
      <c r="F5" s="4"/>
      <c r="G5" s="27" t="s">
        <v>5</v>
      </c>
      <c r="H5" s="27" t="s">
        <v>6</v>
      </c>
      <c r="I5" s="27" t="s">
        <v>7</v>
      </c>
      <c r="J5" s="28"/>
      <c r="K5" s="29" t="s">
        <v>8</v>
      </c>
      <c r="L5" s="29" t="s">
        <v>9</v>
      </c>
      <c r="M5" s="29" t="s">
        <v>10</v>
      </c>
      <c r="N5" s="29"/>
      <c r="O5" s="29" t="s">
        <v>11</v>
      </c>
      <c r="P5" s="4"/>
      <c r="Q5" s="30" t="s">
        <v>12</v>
      </c>
      <c r="R5" s="30"/>
      <c r="S5" s="30" t="s">
        <v>13</v>
      </c>
      <c r="T5" s="2"/>
      <c r="U5" s="3"/>
      <c r="V5" s="2"/>
      <c r="W5" s="2"/>
      <c r="X5" s="2"/>
      <c r="Y5" s="2"/>
      <c r="Z5" s="2"/>
      <c r="AA5" s="2"/>
    </row>
    <row r="6" s="10" customFormat="true" ht="12.75" hidden="false" customHeight="false" outlineLevel="0" collapsed="false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31" t="s">
        <v>14</v>
      </c>
      <c r="V6" s="32" t="s">
        <v>15</v>
      </c>
      <c r="W6" s="2"/>
      <c r="X6" s="2"/>
      <c r="Y6" s="2"/>
      <c r="Z6" s="2"/>
      <c r="AA6" s="2"/>
    </row>
    <row r="7" s="18" customFormat="true" ht="12.75" hidden="false" customHeight="false" outlineLevel="0" collapsed="false">
      <c r="A7" s="33" t="s">
        <v>16</v>
      </c>
      <c r="B7" s="10" t="s">
        <v>17</v>
      </c>
      <c r="C7" s="10" t="n">
        <v>10</v>
      </c>
      <c r="D7" s="10"/>
      <c r="E7" s="10"/>
      <c r="F7" s="10"/>
      <c r="G7" s="10" t="n">
        <v>10</v>
      </c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34"/>
      <c r="V7" s="35"/>
      <c r="W7" s="10"/>
      <c r="X7" s="10"/>
      <c r="Y7" s="10"/>
      <c r="Z7" s="10"/>
      <c r="AA7" s="10"/>
    </row>
    <row r="8" s="10" customFormat="true" ht="12.75" hidden="false" customHeight="false" outlineLevel="0" collapsed="false">
      <c r="A8" s="33" t="s">
        <v>18</v>
      </c>
      <c r="B8" s="10" t="s">
        <v>17</v>
      </c>
      <c r="C8" s="10" t="n">
        <v>13.14</v>
      </c>
      <c r="G8" s="10" t="n">
        <v>13.14</v>
      </c>
      <c r="U8" s="34" t="n">
        <v>1223.35</v>
      </c>
      <c r="V8" s="35" t="s">
        <v>19</v>
      </c>
    </row>
    <row r="9" s="18" customFormat="true" ht="12.75" hidden="false" customHeight="false" outlineLevel="0" collapsed="false">
      <c r="A9" s="36"/>
      <c r="B9" s="18" t="s">
        <v>20</v>
      </c>
      <c r="C9" s="18" t="n">
        <v>1.54</v>
      </c>
      <c r="G9" s="18" t="n">
        <v>1.54</v>
      </c>
      <c r="U9" s="37" t="n">
        <v>-89.57</v>
      </c>
      <c r="V9" s="38" t="s">
        <v>21</v>
      </c>
    </row>
    <row r="10" s="10" customFormat="true" ht="12.75" hidden="false" customHeight="false" outlineLevel="0" collapsed="false">
      <c r="A10" s="33" t="s">
        <v>22</v>
      </c>
      <c r="B10" s="10" t="s">
        <v>17</v>
      </c>
      <c r="C10" s="10" t="n">
        <v>13.11</v>
      </c>
      <c r="G10" s="10" t="n">
        <v>13.11</v>
      </c>
      <c r="U10" s="34" t="n">
        <v>-4.05</v>
      </c>
      <c r="V10" s="35" t="s">
        <v>23</v>
      </c>
    </row>
    <row r="11" customFormat="false" ht="12.75" hidden="false" customHeight="false" outlineLevel="0" collapsed="false">
      <c r="A11" s="36"/>
      <c r="B11" s="18" t="s">
        <v>20</v>
      </c>
      <c r="C11" s="18" t="n">
        <v>1.58</v>
      </c>
      <c r="D11" s="18"/>
      <c r="E11" s="18"/>
      <c r="F11" s="18"/>
      <c r="G11" s="18" t="n">
        <v>1.58</v>
      </c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37" t="n">
        <f aca="false">-14.82</f>
        <v>-14.82</v>
      </c>
      <c r="V11" s="38" t="s">
        <v>24</v>
      </c>
      <c r="W11" s="18"/>
      <c r="X11" s="18"/>
      <c r="Y11" s="18"/>
      <c r="Z11" s="18"/>
      <c r="AA11" s="18"/>
    </row>
    <row r="12" s="39" customFormat="true" ht="12.75" hidden="false" customHeight="false" outlineLevel="0" collapsed="false">
      <c r="A12" s="33" t="s">
        <v>25</v>
      </c>
      <c r="B12" s="10" t="s">
        <v>17</v>
      </c>
      <c r="C12" s="10" t="n">
        <v>13.06</v>
      </c>
      <c r="D12" s="10"/>
      <c r="E12" s="10"/>
      <c r="F12" s="10"/>
      <c r="G12" s="10" t="n">
        <v>13.06</v>
      </c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34" t="n">
        <v>-4.12</v>
      </c>
      <c r="V12" s="35" t="s">
        <v>26</v>
      </c>
      <c r="W12" s="10"/>
      <c r="X12" s="10"/>
      <c r="Y12" s="10"/>
      <c r="Z12" s="10"/>
      <c r="AA12" s="10"/>
    </row>
    <row r="13" customFormat="false" ht="12.75" hidden="false" customHeight="false" outlineLevel="0" collapsed="false">
      <c r="A13" s="36"/>
      <c r="B13" s="18" t="s">
        <v>20</v>
      </c>
      <c r="C13" s="18" t="n">
        <v>1.49</v>
      </c>
      <c r="D13" s="18"/>
      <c r="E13" s="18"/>
      <c r="F13" s="18"/>
      <c r="G13" s="18" t="n">
        <v>1.49</v>
      </c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37" t="n">
        <v>-16.97</v>
      </c>
      <c r="V13" s="38" t="s">
        <v>27</v>
      </c>
      <c r="W13" s="18"/>
      <c r="X13" s="18"/>
      <c r="Y13" s="18"/>
      <c r="Z13" s="18"/>
      <c r="AA13" s="18"/>
    </row>
    <row r="14" s="10" customFormat="true" ht="12.75" hidden="false" customHeight="false" outlineLevel="0" collapsed="false">
      <c r="A14" s="33" t="s">
        <v>28</v>
      </c>
      <c r="B14" s="10" t="s">
        <v>17</v>
      </c>
      <c r="C14" s="10" t="n">
        <v>13.99</v>
      </c>
      <c r="G14" s="10" t="n">
        <v>13.99</v>
      </c>
      <c r="U14" s="34"/>
      <c r="V14" s="35"/>
    </row>
    <row r="15" s="10" customFormat="true" ht="12.75" hidden="false" customHeight="false" outlineLevel="0" collapsed="false">
      <c r="A15" s="36"/>
      <c r="B15" s="18" t="s">
        <v>20</v>
      </c>
      <c r="C15" s="18" t="n">
        <v>1.52</v>
      </c>
      <c r="D15" s="18"/>
      <c r="E15" s="18"/>
      <c r="F15" s="18"/>
      <c r="G15" s="18" t="n">
        <v>1.52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40" t="n">
        <f aca="false">SUM(U8:U13)</f>
        <v>1093.82</v>
      </c>
      <c r="V15" s="41" t="s">
        <v>29</v>
      </c>
      <c r="W15" s="18"/>
      <c r="X15" s="18"/>
      <c r="Y15" s="18"/>
      <c r="Z15" s="18"/>
      <c r="AA15" s="18"/>
    </row>
    <row r="16" s="10" customFormat="true" ht="12.75" hidden="false" customHeight="false" outlineLevel="0" collapsed="false">
      <c r="A16" s="33" t="s">
        <v>30</v>
      </c>
      <c r="B16" s="10" t="s">
        <v>17</v>
      </c>
      <c r="C16" s="10" t="n">
        <v>13.05</v>
      </c>
      <c r="G16" s="10" t="n">
        <v>13.05</v>
      </c>
      <c r="U16" s="42"/>
      <c r="V16" s="43"/>
    </row>
    <row r="17" s="10" customFormat="true" ht="12.75" hidden="false" customHeight="false" outlineLevel="0" collapsed="false">
      <c r="A17" s="36"/>
      <c r="B17" s="18" t="s">
        <v>20</v>
      </c>
      <c r="C17" s="18" t="n">
        <v>1.54</v>
      </c>
      <c r="D17" s="18"/>
      <c r="E17" s="18"/>
      <c r="F17" s="18"/>
      <c r="G17" s="18" t="n">
        <v>1.54</v>
      </c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44"/>
      <c r="V17" s="18"/>
      <c r="W17" s="18"/>
      <c r="X17" s="18"/>
      <c r="Y17" s="18"/>
      <c r="Z17" s="18"/>
      <c r="AA17" s="18"/>
    </row>
    <row r="18" s="10" customFormat="true" ht="12.75" hidden="false" customHeight="false" outlineLevel="0" collapsed="false">
      <c r="A18" s="33" t="s">
        <v>31</v>
      </c>
      <c r="B18" s="10" t="s">
        <v>17</v>
      </c>
      <c r="C18" s="10" t="n">
        <v>9.45</v>
      </c>
      <c r="G18" s="10" t="n">
        <v>9.45</v>
      </c>
      <c r="U18" s="45"/>
    </row>
    <row r="19" s="10" customFormat="true" ht="12.75" hidden="false" customHeight="false" outlineLevel="0" collapsed="false">
      <c r="A19" s="36"/>
      <c r="B19" s="18" t="s">
        <v>20</v>
      </c>
      <c r="C19" s="18" t="n">
        <v>1.55</v>
      </c>
      <c r="D19" s="18"/>
      <c r="E19" s="18"/>
      <c r="F19" s="18"/>
      <c r="G19" s="18" t="n">
        <v>1.55</v>
      </c>
      <c r="H19" s="18"/>
      <c r="I19" s="18"/>
      <c r="J19" s="46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44"/>
      <c r="V19" s="18"/>
      <c r="W19" s="18"/>
      <c r="X19" s="18"/>
      <c r="Y19" s="18"/>
      <c r="Z19" s="18"/>
      <c r="AA19" s="18"/>
    </row>
    <row r="20" s="10" customFormat="true" ht="12.75" hidden="false" customHeight="false" outlineLevel="0" collapsed="false">
      <c r="A20" s="33" t="s">
        <v>32</v>
      </c>
      <c r="B20" s="10" t="s">
        <v>17</v>
      </c>
      <c r="C20" s="10" t="n">
        <v>9.56</v>
      </c>
      <c r="G20" s="10" t="n">
        <v>9.56</v>
      </c>
      <c r="J20" s="47"/>
      <c r="U20" s="45"/>
    </row>
    <row r="21" s="10" customFormat="true" ht="12.75" hidden="false" customHeight="false" outlineLevel="0" collapsed="false">
      <c r="A21" s="1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3"/>
      <c r="V21" s="2"/>
      <c r="W21" s="2"/>
      <c r="X21" s="2"/>
      <c r="Y21" s="2"/>
      <c r="Z21" s="2"/>
      <c r="AA21" s="2"/>
    </row>
    <row r="22" s="10" customFormat="true" ht="12.75" hidden="false" customHeight="false" outlineLevel="0" collapsed="false">
      <c r="A22" s="48" t="s">
        <v>33</v>
      </c>
      <c r="B22" s="39" t="s">
        <v>34</v>
      </c>
      <c r="C22" s="39" t="n">
        <v>7.91</v>
      </c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49"/>
      <c r="V22" s="39"/>
      <c r="W22" s="39"/>
      <c r="X22" s="39"/>
      <c r="Y22" s="39"/>
      <c r="Z22" s="39"/>
      <c r="AA22" s="39"/>
    </row>
    <row r="23" s="10" customFormat="true" ht="12.75" hidden="false" customHeight="false" outlineLevel="0" collapsed="false">
      <c r="A23" s="1"/>
      <c r="B23" s="2"/>
      <c r="C23" s="2"/>
      <c r="D23" s="2"/>
      <c r="E23" s="2"/>
      <c r="F23" s="2"/>
      <c r="G23" s="2"/>
      <c r="H23" s="2"/>
      <c r="I23" s="2" t="n">
        <v>7.91</v>
      </c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3"/>
      <c r="V23" s="2"/>
      <c r="W23" s="2"/>
      <c r="X23" s="2"/>
      <c r="Y23" s="2"/>
      <c r="Z23" s="2"/>
      <c r="AA23" s="2"/>
    </row>
    <row r="24" s="10" customFormat="true" ht="12.75" hidden="false" customHeight="false" outlineLevel="0" collapsed="false">
      <c r="A24" s="33" t="s">
        <v>35</v>
      </c>
      <c r="B24" s="10" t="s">
        <v>17</v>
      </c>
      <c r="C24" s="10" t="n">
        <v>14.44</v>
      </c>
      <c r="G24" s="10" t="n">
        <v>14.44</v>
      </c>
      <c r="U24" s="45"/>
      <c r="AA24" s="10" t="n">
        <v>12.48</v>
      </c>
    </row>
    <row r="25" customFormat="false" ht="12.75" hidden="false" customHeight="false" outlineLevel="0" collapsed="false">
      <c r="A25" s="33" t="s">
        <v>36</v>
      </c>
      <c r="B25" s="10" t="s">
        <v>17</v>
      </c>
      <c r="C25" s="10" t="n">
        <v>15.39</v>
      </c>
      <c r="D25" s="10"/>
      <c r="E25" s="10"/>
      <c r="F25" s="10"/>
      <c r="G25" s="10" t="n">
        <v>15.39</v>
      </c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45"/>
      <c r="V25" s="10"/>
      <c r="W25" s="10"/>
      <c r="X25" s="10"/>
      <c r="Y25" s="10"/>
      <c r="Z25" s="10"/>
      <c r="AA25" s="10" t="n">
        <v>21.51</v>
      </c>
    </row>
    <row r="26" customFormat="false" ht="12.75" hidden="false" customHeight="false" outlineLevel="0" collapsed="false">
      <c r="A26" s="33" t="s">
        <v>37</v>
      </c>
      <c r="B26" s="10" t="s">
        <v>17</v>
      </c>
      <c r="C26" s="10" t="n">
        <v>7.54</v>
      </c>
      <c r="D26" s="10"/>
      <c r="E26" s="10"/>
      <c r="F26" s="10"/>
      <c r="G26" s="10" t="n">
        <v>7.54</v>
      </c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45"/>
      <c r="V26" s="10"/>
      <c r="W26" s="10"/>
      <c r="X26" s="10"/>
      <c r="Y26" s="10"/>
      <c r="Z26" s="10"/>
      <c r="AA26" s="10" t="n">
        <v>16.68</v>
      </c>
    </row>
    <row r="27" s="10" customFormat="true" ht="12.75" hidden="false" customHeight="false" outlineLevel="0" collapsed="false">
      <c r="A27" s="33" t="s">
        <v>38</v>
      </c>
      <c r="B27" s="10" t="s">
        <v>39</v>
      </c>
      <c r="C27" s="10" t="n">
        <v>14.71</v>
      </c>
      <c r="U27" s="45"/>
      <c r="AA27" s="10" t="n">
        <v>11.9</v>
      </c>
    </row>
    <row r="28" s="10" customFormat="true" ht="12.75" hidden="false" customHeight="false" outlineLevel="0" collapsed="false">
      <c r="A28" s="33" t="s">
        <v>40</v>
      </c>
      <c r="B28" s="10" t="s">
        <v>17</v>
      </c>
      <c r="C28" s="10" t="n">
        <v>7.59</v>
      </c>
      <c r="G28" s="10" t="n">
        <v>7.59</v>
      </c>
      <c r="H28" s="10" t="n">
        <v>14.71</v>
      </c>
      <c r="U28" s="45"/>
      <c r="AA28" s="10" t="n">
        <v>26.46</v>
      </c>
    </row>
    <row r="29" s="10" customFormat="true" ht="12.75" hidden="false" customHeight="false" outlineLevel="0" collapsed="false">
      <c r="A29" s="33" t="s">
        <v>41</v>
      </c>
      <c r="B29" s="10" t="s">
        <v>17</v>
      </c>
      <c r="C29" s="10" t="n">
        <v>15.39</v>
      </c>
      <c r="G29" s="10" t="n">
        <v>15.39</v>
      </c>
      <c r="U29" s="45"/>
      <c r="AA29" s="10" t="n">
        <v>10.95</v>
      </c>
    </row>
    <row r="30" s="10" customFormat="true" ht="12.75" hidden="false" customHeight="false" outlineLevel="0" collapsed="false">
      <c r="A30" s="33" t="s">
        <v>42</v>
      </c>
      <c r="B30" s="10" t="s">
        <v>17</v>
      </c>
      <c r="C30" s="10" t="n">
        <v>15.53</v>
      </c>
      <c r="G30" s="10" t="n">
        <v>15.53</v>
      </c>
      <c r="U30" s="45"/>
      <c r="AA30" s="10" t="n">
        <v>11</v>
      </c>
    </row>
    <row r="31" s="10" customFormat="true" ht="12.75" hidden="false" customHeight="false" outlineLevel="0" collapsed="false">
      <c r="A31" s="33" t="s">
        <v>43</v>
      </c>
      <c r="B31" s="10" t="s">
        <v>17</v>
      </c>
      <c r="C31" s="10" t="n">
        <v>15.24</v>
      </c>
      <c r="G31" s="10" t="n">
        <v>15.24</v>
      </c>
      <c r="U31" s="45"/>
      <c r="AA31" s="10" t="n">
        <v>14.86</v>
      </c>
    </row>
    <row r="32" s="10" customFormat="true" ht="12.75" hidden="false" customHeight="false" outlineLevel="0" collapsed="false">
      <c r="A32" s="33" t="s">
        <v>44</v>
      </c>
      <c r="B32" s="10" t="s">
        <v>17</v>
      </c>
      <c r="C32" s="10" t="n">
        <v>9.59</v>
      </c>
      <c r="G32" s="10" t="n">
        <v>9.59</v>
      </c>
      <c r="U32" s="45"/>
      <c r="AA32" s="10" t="n">
        <v>8</v>
      </c>
    </row>
    <row r="33" s="10" customFormat="true" ht="12.75" hidden="false" customHeight="false" outlineLevel="0" collapsed="false">
      <c r="A33" s="33" t="s">
        <v>45</v>
      </c>
      <c r="B33" s="10" t="s">
        <v>17</v>
      </c>
      <c r="C33" s="10" t="n">
        <v>16.31</v>
      </c>
      <c r="G33" s="10" t="n">
        <v>16.31</v>
      </c>
      <c r="U33" s="45"/>
      <c r="AA33" s="10" t="n">
        <v>9.82</v>
      </c>
    </row>
    <row r="34" s="10" customFormat="true" ht="12.75" hidden="false" customHeight="false" outlineLevel="0" collapsed="false">
      <c r="A34" s="33" t="s">
        <v>46</v>
      </c>
      <c r="B34" s="10" t="s">
        <v>17</v>
      </c>
      <c r="C34" s="10" t="n">
        <v>15.04</v>
      </c>
      <c r="G34" s="10" t="n">
        <v>15.04</v>
      </c>
      <c r="U34" s="45"/>
      <c r="AA34" s="10" t="n">
        <v>12.84</v>
      </c>
    </row>
    <row r="35" s="10" customFormat="true" ht="12.75" hidden="false" customHeight="false" outlineLevel="0" collapsed="false">
      <c r="A35" s="1" t="s">
        <v>47</v>
      </c>
      <c r="B35" s="2" t="s">
        <v>48</v>
      </c>
      <c r="C35" s="2" t="n">
        <v>5.98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3"/>
      <c r="V35" s="2"/>
      <c r="W35" s="2"/>
      <c r="X35" s="2"/>
      <c r="Y35" s="2"/>
      <c r="Z35" s="2"/>
      <c r="AA35" s="2"/>
    </row>
    <row r="36" s="10" customFormat="true" ht="12.75" hidden="false" customHeight="false" outlineLevel="0" collapsed="false">
      <c r="A36" s="1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 t="n">
        <v>5.98</v>
      </c>
      <c r="N36" s="2"/>
      <c r="O36" s="2"/>
      <c r="P36" s="2"/>
      <c r="Q36" s="2"/>
      <c r="R36" s="2"/>
      <c r="S36" s="2"/>
      <c r="T36" s="2"/>
      <c r="U36" s="3"/>
      <c r="V36" s="2"/>
      <c r="W36" s="2"/>
      <c r="X36" s="2"/>
      <c r="Y36" s="2"/>
      <c r="Z36" s="2"/>
      <c r="AA36" s="2"/>
    </row>
    <row r="37" s="10" customFormat="true" ht="12.75" hidden="false" customHeight="false" outlineLevel="0" collapsed="false">
      <c r="A37" s="33" t="s">
        <v>49</v>
      </c>
      <c r="B37" s="10" t="s">
        <v>17</v>
      </c>
      <c r="C37" s="10" t="n">
        <v>9.52</v>
      </c>
      <c r="G37" s="10" t="n">
        <v>9.52</v>
      </c>
      <c r="U37" s="45"/>
    </row>
    <row r="38" s="10" customFormat="true" ht="12.75" hidden="false" customHeight="false" outlineLevel="0" collapsed="false">
      <c r="A38" s="33" t="s">
        <v>50</v>
      </c>
      <c r="B38" s="10" t="s">
        <v>17</v>
      </c>
      <c r="C38" s="10" t="n">
        <v>12.48</v>
      </c>
      <c r="G38" s="10" t="n">
        <v>12.48</v>
      </c>
      <c r="U38" s="45"/>
    </row>
    <row r="39" customFormat="false" ht="12.75" hidden="false" customHeight="false" outlineLevel="0" collapsed="false">
      <c r="A39" s="33" t="s">
        <v>51</v>
      </c>
      <c r="B39" s="10" t="s">
        <v>17</v>
      </c>
      <c r="C39" s="10" t="n">
        <v>21.51</v>
      </c>
      <c r="D39" s="10"/>
      <c r="E39" s="10"/>
      <c r="F39" s="10"/>
      <c r="G39" s="10" t="n">
        <v>21.51</v>
      </c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45"/>
      <c r="V39" s="10"/>
      <c r="W39" s="10"/>
      <c r="X39" s="10"/>
      <c r="Y39" s="10"/>
      <c r="Z39" s="10"/>
      <c r="AA39" s="10"/>
    </row>
    <row r="40" s="10" customFormat="true" ht="12.75" hidden="false" customHeight="false" outlineLevel="0" collapsed="false">
      <c r="A40" s="33" t="s">
        <v>52</v>
      </c>
      <c r="B40" s="10" t="s">
        <v>17</v>
      </c>
      <c r="C40" s="10" t="n">
        <v>16.68</v>
      </c>
      <c r="G40" s="10" t="n">
        <v>16.68</v>
      </c>
      <c r="U40" s="45"/>
    </row>
    <row r="41" s="10" customFormat="true" ht="12.75" hidden="false" customHeight="false" outlineLevel="0" collapsed="false">
      <c r="A41" s="33" t="s">
        <v>53</v>
      </c>
      <c r="B41" s="10" t="s">
        <v>17</v>
      </c>
      <c r="C41" s="10" t="n">
        <v>11.9</v>
      </c>
      <c r="G41" s="10" t="n">
        <v>11.9</v>
      </c>
      <c r="U41" s="45"/>
    </row>
    <row r="42" s="10" customFormat="true" ht="12.75" hidden="false" customHeight="false" outlineLevel="0" collapsed="false">
      <c r="A42" s="33" t="s">
        <v>54</v>
      </c>
      <c r="B42" s="10" t="s">
        <v>17</v>
      </c>
      <c r="C42" s="10" t="n">
        <v>26.46</v>
      </c>
      <c r="G42" s="10" t="n">
        <v>26.46</v>
      </c>
      <c r="U42" s="45"/>
    </row>
    <row r="43" s="10" customFormat="true" ht="12.75" hidden="false" customHeight="false" outlineLevel="0" collapsed="false">
      <c r="A43" s="33" t="s">
        <v>55</v>
      </c>
      <c r="B43" s="10" t="s">
        <v>17</v>
      </c>
      <c r="C43" s="10" t="n">
        <v>10.95</v>
      </c>
      <c r="G43" s="10" t="n">
        <v>10.95</v>
      </c>
      <c r="U43" s="45"/>
    </row>
    <row r="44" customFormat="false" ht="12.75" hidden="false" customHeight="false" outlineLevel="0" collapsed="false">
      <c r="A44" s="33" t="s">
        <v>56</v>
      </c>
      <c r="B44" s="10" t="s">
        <v>17</v>
      </c>
      <c r="C44" s="10" t="n">
        <v>11</v>
      </c>
      <c r="D44" s="10"/>
      <c r="E44" s="10"/>
      <c r="F44" s="10"/>
      <c r="G44" s="10" t="n">
        <v>11</v>
      </c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45"/>
      <c r="V44" s="10"/>
      <c r="W44" s="10"/>
      <c r="X44" s="10"/>
      <c r="Y44" s="10"/>
      <c r="Z44" s="10"/>
      <c r="AA44" s="10"/>
    </row>
    <row r="45" s="50" customFormat="true" ht="12.75" hidden="false" customHeight="false" outlineLevel="0" collapsed="false">
      <c r="A45" s="33" t="s">
        <v>57</v>
      </c>
      <c r="B45" s="10" t="s">
        <v>17</v>
      </c>
      <c r="C45" s="10" t="n">
        <v>14.86</v>
      </c>
      <c r="D45" s="10"/>
      <c r="E45" s="10"/>
      <c r="F45" s="10"/>
      <c r="G45" s="10" t="n">
        <v>14.86</v>
      </c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45"/>
      <c r="V45" s="10"/>
      <c r="W45" s="10"/>
      <c r="X45" s="10"/>
      <c r="Y45" s="10"/>
      <c r="Z45" s="10"/>
      <c r="AA45" s="10"/>
    </row>
    <row r="46" s="50" customFormat="true" ht="12.75" hidden="false" customHeight="false" outlineLevel="0" collapsed="false">
      <c r="A46" s="33" t="s">
        <v>58</v>
      </c>
      <c r="B46" s="10" t="s">
        <v>17</v>
      </c>
      <c r="C46" s="10" t="n">
        <v>8</v>
      </c>
      <c r="D46" s="10"/>
      <c r="E46" s="10"/>
      <c r="F46" s="10"/>
      <c r="G46" s="10" t="n">
        <v>8</v>
      </c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45"/>
      <c r="V46" s="10"/>
      <c r="W46" s="10"/>
      <c r="X46" s="10"/>
      <c r="Y46" s="10"/>
      <c r="Z46" s="10"/>
      <c r="AA46" s="10"/>
    </row>
    <row r="47" s="50" customFormat="true" ht="12.75" hidden="false" customHeight="false" outlineLevel="0" collapsed="false">
      <c r="A47" s="33" t="s">
        <v>59</v>
      </c>
      <c r="B47" s="10" t="s">
        <v>17</v>
      </c>
      <c r="C47" s="10" t="n">
        <v>9.82</v>
      </c>
      <c r="D47" s="10"/>
      <c r="E47" s="10"/>
      <c r="F47" s="10"/>
      <c r="G47" s="10" t="n">
        <v>9.82</v>
      </c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45"/>
      <c r="V47" s="10"/>
      <c r="W47" s="10"/>
      <c r="X47" s="10"/>
      <c r="Y47" s="10"/>
      <c r="Z47" s="10"/>
      <c r="AA47" s="10"/>
    </row>
    <row r="48" s="50" customFormat="true" ht="12.75" hidden="false" customHeight="false" outlineLevel="0" collapsed="false">
      <c r="A48" s="33" t="s">
        <v>60</v>
      </c>
      <c r="B48" s="10" t="s">
        <v>17</v>
      </c>
      <c r="C48" s="10" t="n">
        <v>12.84</v>
      </c>
      <c r="D48" s="10"/>
      <c r="E48" s="10"/>
      <c r="F48" s="10"/>
      <c r="G48" s="10" t="n">
        <v>12.84</v>
      </c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45"/>
      <c r="V48" s="10"/>
      <c r="W48" s="10"/>
      <c r="X48" s="10"/>
      <c r="Y48" s="10"/>
      <c r="Z48" s="10"/>
      <c r="AA48" s="10"/>
    </row>
    <row r="49" s="50" customFormat="true" ht="12.75" hidden="false" customHeight="false" outlineLevel="0" collapsed="false">
      <c r="A49" s="1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3"/>
      <c r="V49" s="2"/>
      <c r="W49" s="2"/>
      <c r="X49" s="2"/>
      <c r="Y49" s="2"/>
      <c r="Z49" s="2"/>
      <c r="AA49" s="2"/>
    </row>
    <row r="50" s="50" customFormat="true" ht="12.75" hidden="false" customHeight="false" outlineLevel="0" collapsed="false">
      <c r="A50" s="33" t="s">
        <v>61</v>
      </c>
      <c r="B50" s="10" t="s">
        <v>62</v>
      </c>
      <c r="C50" s="10" t="n">
        <v>45.53</v>
      </c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 t="n">
        <v>45.53</v>
      </c>
      <c r="P50" s="10"/>
      <c r="Q50" s="10"/>
      <c r="R50" s="10"/>
      <c r="S50" s="10"/>
      <c r="T50" s="10"/>
      <c r="U50" s="45"/>
      <c r="V50" s="10"/>
      <c r="W50" s="10"/>
      <c r="X50" s="10"/>
      <c r="Y50" s="10"/>
      <c r="Z50" s="10"/>
      <c r="AA50" s="10"/>
    </row>
    <row r="51" s="50" customFormat="true" ht="12.75" hidden="false" customHeight="false" outlineLevel="0" collapsed="false">
      <c r="A51" s="33" t="s">
        <v>63</v>
      </c>
      <c r="B51" s="10" t="s">
        <v>64</v>
      </c>
      <c r="C51" s="10" t="n">
        <v>123.96</v>
      </c>
      <c r="D51" s="10"/>
      <c r="E51" s="10"/>
      <c r="F51" s="10"/>
      <c r="G51" s="10"/>
      <c r="H51" s="10" t="n">
        <v>123.96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45"/>
      <c r="V51" s="10"/>
      <c r="W51" s="10"/>
      <c r="X51" s="10"/>
      <c r="Y51" s="10"/>
      <c r="Z51" s="10"/>
      <c r="AA51" s="10"/>
    </row>
    <row r="52" s="18" customFormat="true" ht="12.75" hidden="false" customHeight="false" outlineLevel="0" collapsed="false">
      <c r="A52" s="33" t="s">
        <v>65</v>
      </c>
      <c r="B52" s="10" t="s">
        <v>66</v>
      </c>
      <c r="C52" s="10" t="n">
        <v>12.55</v>
      </c>
      <c r="D52" s="10"/>
      <c r="E52" s="10"/>
      <c r="F52" s="10"/>
      <c r="G52" s="10"/>
      <c r="H52" s="10" t="n">
        <v>12.55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45"/>
      <c r="V52" s="10"/>
      <c r="W52" s="10"/>
      <c r="X52" s="10"/>
      <c r="Y52" s="10"/>
      <c r="Z52" s="10"/>
      <c r="AA52" s="10"/>
    </row>
    <row r="53" s="50" customFormat="true" ht="12.75" hidden="false" customHeight="false" outlineLevel="0" collapsed="false">
      <c r="A53" s="33" t="s">
        <v>67</v>
      </c>
      <c r="B53" s="10" t="s">
        <v>68</v>
      </c>
      <c r="C53" s="10" t="n">
        <v>27.29</v>
      </c>
      <c r="D53" s="10"/>
      <c r="E53" s="10"/>
      <c r="F53" s="10"/>
      <c r="G53" s="10"/>
      <c r="H53" s="10" t="n">
        <v>27.29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45"/>
      <c r="V53" s="10"/>
      <c r="W53" s="10"/>
      <c r="X53" s="10"/>
      <c r="Y53" s="10"/>
      <c r="Z53" s="10"/>
      <c r="AA53" s="10"/>
    </row>
    <row r="54" s="50" customFormat="true" ht="12.75" hidden="false" customHeight="false" outlineLevel="0" collapsed="false">
      <c r="A54" s="1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3"/>
      <c r="V54" s="2"/>
      <c r="W54" s="2"/>
      <c r="X54" s="2"/>
      <c r="Y54" s="2"/>
      <c r="Z54" s="2"/>
      <c r="AA54" s="2"/>
    </row>
    <row r="55" s="50" customFormat="true" ht="12.75" hidden="false" customHeight="false" outlineLevel="0" collapsed="false">
      <c r="A55" s="51"/>
      <c r="B55" s="50" t="s">
        <v>69</v>
      </c>
      <c r="C55" s="50" t="n">
        <v>36.29</v>
      </c>
      <c r="I55" s="50" t="n">
        <v>36.29</v>
      </c>
      <c r="U55" s="52"/>
    </row>
    <row r="56" s="50" customFormat="true" ht="12.75" hidden="false" customHeight="false" outlineLevel="0" collapsed="false">
      <c r="A56" s="51"/>
      <c r="B56" s="50" t="s">
        <v>70</v>
      </c>
      <c r="C56" s="50" t="n">
        <v>5.75</v>
      </c>
      <c r="I56" s="50" t="n">
        <v>5.75</v>
      </c>
      <c r="U56" s="52"/>
    </row>
    <row r="57" s="50" customFormat="true" ht="12.75" hidden="false" customHeight="false" outlineLevel="0" collapsed="false">
      <c r="A57" s="51"/>
      <c r="B57" s="50" t="s">
        <v>71</v>
      </c>
      <c r="C57" s="50" t="n">
        <v>25.71</v>
      </c>
      <c r="I57" s="50" t="n">
        <v>25.71</v>
      </c>
      <c r="U57" s="52"/>
    </row>
    <row r="58" s="50" customFormat="true" ht="12.75" hidden="false" customHeight="false" outlineLevel="0" collapsed="false">
      <c r="A58" s="51"/>
      <c r="B58" s="50" t="s">
        <v>72</v>
      </c>
      <c r="C58" s="50" t="n">
        <v>26.88</v>
      </c>
      <c r="I58" s="50" t="n">
        <v>26.88</v>
      </c>
      <c r="U58" s="52"/>
    </row>
    <row r="59" customFormat="false" ht="12.75" hidden="false" customHeight="false" outlineLevel="0" collapsed="false">
      <c r="A59" s="51"/>
      <c r="B59" s="50" t="s">
        <v>73</v>
      </c>
      <c r="C59" s="50" t="n">
        <v>29.54</v>
      </c>
      <c r="D59" s="50"/>
      <c r="E59" s="50"/>
      <c r="F59" s="50"/>
      <c r="G59" s="50"/>
      <c r="H59" s="50"/>
      <c r="I59" s="50" t="n">
        <v>29.54</v>
      </c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2"/>
      <c r="V59" s="50"/>
      <c r="W59" s="50"/>
      <c r="X59" s="50"/>
      <c r="Y59" s="50"/>
      <c r="Z59" s="50"/>
      <c r="AA59" s="50"/>
    </row>
    <row r="60" customFormat="false" ht="12.75" hidden="false" customHeight="false" outlineLevel="0" collapsed="false">
      <c r="A60" s="51"/>
      <c r="B60" s="50" t="s">
        <v>74</v>
      </c>
      <c r="C60" s="50" t="n">
        <v>27.21</v>
      </c>
      <c r="D60" s="50"/>
      <c r="E60" s="50"/>
      <c r="F60" s="50"/>
      <c r="G60" s="50"/>
      <c r="H60" s="50"/>
      <c r="I60" s="50" t="n">
        <v>27.21</v>
      </c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2"/>
      <c r="V60" s="50"/>
      <c r="W60" s="50"/>
      <c r="X60" s="50"/>
      <c r="Y60" s="50"/>
      <c r="Z60" s="50"/>
      <c r="AA60" s="50"/>
    </row>
    <row r="61" customFormat="false" ht="12.75" hidden="false" customHeight="false" outlineLevel="0" collapsed="false">
      <c r="A61" s="51"/>
      <c r="B61" s="50" t="s">
        <v>20</v>
      </c>
      <c r="C61" s="50" t="n">
        <v>1.28</v>
      </c>
      <c r="D61" s="50"/>
      <c r="E61" s="50"/>
      <c r="F61" s="50"/>
      <c r="G61" s="50"/>
      <c r="H61" s="50"/>
      <c r="I61" s="50" t="n">
        <v>1.28</v>
      </c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2"/>
      <c r="V61" s="50"/>
      <c r="W61" s="50"/>
      <c r="X61" s="50"/>
      <c r="Y61" s="50"/>
      <c r="Z61" s="50"/>
      <c r="AA61" s="50"/>
    </row>
    <row r="62" customFormat="false" ht="12.75" hidden="false" customHeight="false" outlineLevel="0" collapsed="false">
      <c r="A62" s="36"/>
      <c r="B62" s="18" t="s">
        <v>75</v>
      </c>
      <c r="C62" s="18" t="n">
        <v>0.66</v>
      </c>
      <c r="D62" s="18"/>
      <c r="E62" s="18"/>
      <c r="F62" s="18"/>
      <c r="G62" s="18"/>
      <c r="H62" s="18"/>
      <c r="I62" s="18" t="n">
        <v>0.66</v>
      </c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44"/>
      <c r="V62" s="18"/>
      <c r="W62" s="18"/>
      <c r="X62" s="18"/>
      <c r="Y62" s="18"/>
      <c r="Z62" s="18"/>
      <c r="AA62" s="18"/>
    </row>
    <row r="63" customFormat="false" ht="12.75" hidden="false" customHeight="false" outlineLevel="0" collapsed="false">
      <c r="A63" s="51"/>
      <c r="B63" s="50" t="s">
        <v>76</v>
      </c>
      <c r="C63" s="50" t="n">
        <v>40.36</v>
      </c>
      <c r="D63" s="50"/>
      <c r="E63" s="50"/>
      <c r="F63" s="50"/>
      <c r="G63" s="50"/>
      <c r="H63" s="50"/>
      <c r="I63" s="50" t="n">
        <v>40.36</v>
      </c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2"/>
      <c r="V63" s="50"/>
      <c r="W63" s="50"/>
      <c r="X63" s="50"/>
      <c r="Y63" s="50"/>
      <c r="Z63" s="50"/>
      <c r="AA63" s="50"/>
    </row>
    <row r="64" customFormat="false" ht="12.75" hidden="false" customHeight="false" outlineLevel="0" collapsed="false">
      <c r="A64" s="51"/>
      <c r="B64" s="50" t="s">
        <v>77</v>
      </c>
      <c r="C64" s="50" t="n">
        <v>6.51</v>
      </c>
      <c r="D64" s="50"/>
      <c r="E64" s="50"/>
      <c r="F64" s="50"/>
      <c r="G64" s="50"/>
      <c r="H64" s="50"/>
      <c r="I64" s="50" t="n">
        <v>6.51</v>
      </c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2"/>
      <c r="V64" s="50"/>
      <c r="W64" s="50"/>
      <c r="X64" s="50"/>
      <c r="Y64" s="50"/>
      <c r="Z64" s="50"/>
      <c r="AA64" s="50"/>
    </row>
    <row r="65" customFormat="false" ht="12.75" hidden="false" customHeight="false" outlineLevel="0" collapsed="false">
      <c r="A65" s="51"/>
      <c r="B65" s="50" t="s">
        <v>78</v>
      </c>
      <c r="C65" s="50" t="n">
        <v>11.47</v>
      </c>
      <c r="D65" s="50"/>
      <c r="E65" s="50"/>
      <c r="F65" s="50"/>
      <c r="G65" s="50"/>
      <c r="H65" s="50"/>
      <c r="I65" s="50" t="n">
        <v>11.47</v>
      </c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2"/>
      <c r="V65" s="50"/>
      <c r="W65" s="50"/>
      <c r="X65" s="50"/>
      <c r="Y65" s="50"/>
      <c r="Z65" s="50"/>
      <c r="AA65" s="50"/>
    </row>
    <row r="66" customFormat="false" ht="12.75" hidden="false" customHeight="false" outlineLevel="0" collapsed="false">
      <c r="A66" s="51"/>
      <c r="B66" s="50" t="s">
        <v>79</v>
      </c>
      <c r="C66" s="50" t="n">
        <v>4.05</v>
      </c>
      <c r="D66" s="50"/>
      <c r="E66" s="50"/>
      <c r="F66" s="50"/>
      <c r="G66" s="50"/>
      <c r="H66" s="50"/>
      <c r="I66" s="50" t="n">
        <v>4.05</v>
      </c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2"/>
      <c r="V66" s="50"/>
      <c r="W66" s="50"/>
      <c r="X66" s="50"/>
      <c r="Y66" s="50"/>
      <c r="Z66" s="50"/>
      <c r="AA66" s="50"/>
    </row>
    <row r="67" customFormat="false" ht="12.75" hidden="false" customHeight="false" outlineLevel="0" collapsed="false">
      <c r="A67" s="51"/>
      <c r="B67" s="50" t="s">
        <v>80</v>
      </c>
      <c r="C67" s="50" t="n">
        <v>11.5</v>
      </c>
      <c r="D67" s="50"/>
      <c r="E67" s="50"/>
      <c r="F67" s="50"/>
      <c r="G67" s="50"/>
      <c r="H67" s="50"/>
      <c r="I67" s="50" t="n">
        <v>11.5</v>
      </c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2"/>
      <c r="V67" s="50"/>
      <c r="W67" s="50"/>
      <c r="X67" s="50"/>
      <c r="Y67" s="50"/>
      <c r="Z67" s="50"/>
      <c r="AA67" s="50"/>
    </row>
    <row r="68" customFormat="false" ht="12.75" hidden="false" customHeight="false" outlineLevel="0" collapsed="false">
      <c r="A68" s="51"/>
      <c r="B68" s="50" t="s">
        <v>81</v>
      </c>
      <c r="C68" s="50" t="n">
        <v>15.53</v>
      </c>
      <c r="D68" s="50"/>
      <c r="E68" s="50"/>
      <c r="F68" s="50"/>
      <c r="G68" s="50"/>
      <c r="H68" s="50"/>
      <c r="I68" s="50" t="n">
        <v>15.53</v>
      </c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2"/>
      <c r="V68" s="50"/>
      <c r="W68" s="50"/>
      <c r="X68" s="50"/>
      <c r="Y68" s="50"/>
      <c r="Z68" s="50"/>
      <c r="AA68" s="50"/>
    </row>
    <row r="69" customFormat="false" ht="12.75" hidden="false" customHeight="false" outlineLevel="0" collapsed="false">
      <c r="B69" s="2" t="s">
        <v>82</v>
      </c>
      <c r="C69" s="2" t="n">
        <v>11.19</v>
      </c>
      <c r="L69" s="2" t="n">
        <v>11.19</v>
      </c>
    </row>
    <row r="70" customFormat="false" ht="12.75" hidden="false" customHeight="false" outlineLevel="0" collapsed="false">
      <c r="B70" s="2" t="s">
        <v>83</v>
      </c>
      <c r="C70" s="2" t="n">
        <v>14.22</v>
      </c>
      <c r="L70" s="2" t="n">
        <v>14.22</v>
      </c>
    </row>
    <row r="71" customFormat="false" ht="12.75" hidden="false" customHeight="false" outlineLevel="0" collapsed="false">
      <c r="B71" s="2" t="s">
        <v>84</v>
      </c>
      <c r="C71" s="2" t="n">
        <v>8.96</v>
      </c>
      <c r="L71" s="2" t="n">
        <v>8.96</v>
      </c>
    </row>
    <row r="72" customFormat="false" ht="12.75" hidden="false" customHeight="false" outlineLevel="0" collapsed="false">
      <c r="S72" s="2" t="n">
        <f aca="false">D2-O76</f>
        <v>176.12</v>
      </c>
    </row>
    <row r="74" s="10" customFormat="true" ht="12.75" hidden="false" customHeight="false" outlineLevel="0" collapsed="false">
      <c r="A74" s="1"/>
      <c r="B74" s="53" t="s">
        <v>85</v>
      </c>
      <c r="C74" s="54" t="n">
        <f aca="false">SUM(C7:C73)</f>
        <v>917.7</v>
      </c>
      <c r="D74" s="28"/>
      <c r="E74" s="2"/>
      <c r="F74" s="2"/>
      <c r="G74" s="54" t="n">
        <f aca="false">SUM(G7:G73)</f>
        <v>402.66</v>
      </c>
      <c r="H74" s="54" t="n">
        <f aca="false">SUM(H7:H73)</f>
        <v>178.51</v>
      </c>
      <c r="I74" s="54" t="n">
        <f aca="false">SUM(I7:I73)</f>
        <v>250.65</v>
      </c>
      <c r="J74" s="23"/>
      <c r="K74" s="54" t="n">
        <f aca="false">SUM(K7:K73)</f>
        <v>0</v>
      </c>
      <c r="L74" s="54" t="n">
        <f aca="false">SUM(L7:L73)</f>
        <v>34.37</v>
      </c>
      <c r="M74" s="54" t="n">
        <f aca="false">SUM(M7:M73)</f>
        <v>5.98</v>
      </c>
      <c r="N74" s="54"/>
      <c r="O74" s="54" t="n">
        <f aca="false">SUM(O7:O73)</f>
        <v>45.53</v>
      </c>
      <c r="P74" s="23"/>
      <c r="Q74" s="54" t="n">
        <f aca="false">SUM(Q7:Q73)</f>
        <v>0</v>
      </c>
      <c r="R74" s="54"/>
      <c r="S74" s="54" t="n">
        <f aca="false">SUM(S7:S73)</f>
        <v>176.12</v>
      </c>
      <c r="T74" s="2"/>
      <c r="U74" s="3"/>
      <c r="V74" s="2"/>
      <c r="W74" s="2"/>
      <c r="X74" s="2"/>
      <c r="Y74" s="2"/>
      <c r="Z74" s="2"/>
      <c r="AA74" s="2"/>
    </row>
    <row r="75" s="10" customFormat="true" ht="12.75" hidden="false" customHeight="false" outlineLevel="0" collapsed="false">
      <c r="A75" s="1"/>
      <c r="B75" s="2"/>
      <c r="C75" s="2"/>
      <c r="D75" s="2"/>
      <c r="E75" s="2"/>
      <c r="F75" s="55" t="s">
        <v>4</v>
      </c>
      <c r="G75" s="56"/>
      <c r="H75" s="56"/>
      <c r="I75" s="27" t="n">
        <f aca="false">SUM(G74:I74)</f>
        <v>831.82</v>
      </c>
      <c r="J75" s="57"/>
      <c r="K75" s="4"/>
      <c r="L75" s="4"/>
      <c r="M75" s="4"/>
      <c r="N75" s="4"/>
      <c r="O75" s="2"/>
      <c r="P75" s="2"/>
      <c r="Q75" s="2"/>
      <c r="R75" s="2"/>
      <c r="S75" s="2"/>
      <c r="T75" s="2"/>
      <c r="U75" s="3"/>
      <c r="V75" s="2"/>
      <c r="W75" s="2"/>
      <c r="X75" s="2"/>
      <c r="Y75" s="2"/>
      <c r="Z75" s="2"/>
      <c r="AA75" s="2"/>
    </row>
    <row r="76" s="18" customFormat="true" ht="12.75" hidden="false" customHeight="false" outlineLevel="0" collapsed="false">
      <c r="A76" s="1"/>
      <c r="B76" s="2"/>
      <c r="C76" s="2"/>
      <c r="D76" s="2"/>
      <c r="E76" s="2"/>
      <c r="F76" s="58" t="s">
        <v>3</v>
      </c>
      <c r="G76" s="59"/>
      <c r="H76" s="59"/>
      <c r="I76" s="59"/>
      <c r="J76" s="59"/>
      <c r="K76" s="59"/>
      <c r="L76" s="59"/>
      <c r="M76" s="60"/>
      <c r="N76" s="60"/>
      <c r="O76" s="61" t="n">
        <f aca="false">SUM(G74:O74)</f>
        <v>917.7</v>
      </c>
      <c r="P76" s="28"/>
      <c r="Q76" s="2"/>
      <c r="R76" s="2"/>
      <c r="S76" s="2"/>
      <c r="T76" s="2"/>
      <c r="U76" s="3"/>
      <c r="V76" s="2"/>
      <c r="W76" s="2"/>
      <c r="X76" s="2"/>
      <c r="Y76" s="2"/>
      <c r="Z76" s="2"/>
      <c r="AA76" s="2"/>
    </row>
    <row r="77" s="10" customFormat="true" ht="12.75" hidden="false" customHeight="false" outlineLevel="0" collapsed="false">
      <c r="A77" s="1"/>
      <c r="B77" s="2"/>
      <c r="C77" s="2"/>
      <c r="D77" s="2"/>
      <c r="E77" s="2"/>
      <c r="F77" s="6" t="s">
        <v>1</v>
      </c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3"/>
      <c r="R77" s="63"/>
      <c r="S77" s="64" t="n">
        <f aca="false">SUM(G74:S74)</f>
        <v>1093.82</v>
      </c>
      <c r="T77" s="2"/>
      <c r="U77" s="3"/>
      <c r="V77" s="2"/>
      <c r="W77" s="2"/>
      <c r="X77" s="2"/>
      <c r="Y77" s="2"/>
      <c r="Z77" s="2"/>
      <c r="AA77" s="2"/>
    </row>
    <row r="78" s="18" customFormat="true" ht="12.75" hidden="false" customHeight="false" outlineLevel="0" collapsed="false">
      <c r="A78" s="1"/>
      <c r="B78" s="4" t="s">
        <v>0</v>
      </c>
      <c r="C78" s="5" t="s">
        <v>1</v>
      </c>
      <c r="D78" s="5" t="n">
        <f aca="false">U89</f>
        <v>862.32</v>
      </c>
      <c r="E78" s="2"/>
      <c r="F78" s="6" t="s">
        <v>1</v>
      </c>
      <c r="G78" s="7"/>
      <c r="H78" s="7"/>
      <c r="I78" s="7"/>
      <c r="J78" s="7"/>
      <c r="K78" s="7"/>
      <c r="L78" s="7"/>
      <c r="M78" s="7"/>
      <c r="N78" s="7"/>
      <c r="O78" s="7"/>
      <c r="P78" s="8"/>
      <c r="Q78" s="8"/>
      <c r="R78" s="8"/>
      <c r="S78" s="9"/>
      <c r="T78" s="2"/>
      <c r="U78" s="3"/>
      <c r="V78" s="2"/>
      <c r="W78" s="2"/>
      <c r="X78" s="2"/>
      <c r="Y78" s="2"/>
      <c r="Z78" s="2"/>
      <c r="AA78" s="2"/>
    </row>
    <row r="79" s="10" customFormat="true" ht="12.75" hidden="false" customHeight="false" outlineLevel="0" collapsed="false">
      <c r="A79" s="1"/>
      <c r="B79" s="4" t="s">
        <v>86</v>
      </c>
      <c r="C79" s="2"/>
      <c r="D79" s="2"/>
      <c r="E79" s="2"/>
      <c r="F79" s="11" t="s">
        <v>3</v>
      </c>
      <c r="G79" s="12"/>
      <c r="H79" s="12"/>
      <c r="I79" s="12"/>
      <c r="J79" s="12"/>
      <c r="K79" s="13"/>
      <c r="L79" s="13"/>
      <c r="M79" s="13"/>
      <c r="N79" s="13"/>
      <c r="O79" s="13"/>
      <c r="P79" s="14"/>
      <c r="Q79" s="15"/>
      <c r="R79" s="16"/>
      <c r="S79" s="17"/>
      <c r="T79" s="2"/>
      <c r="U79" s="3"/>
      <c r="V79" s="2"/>
      <c r="W79" s="2"/>
      <c r="X79" s="2"/>
      <c r="Y79" s="2"/>
      <c r="Z79" s="2"/>
      <c r="AA79" s="2"/>
    </row>
    <row r="80" s="18" customFormat="true" ht="12.75" hidden="false" customHeight="false" outlineLevel="0" collapsed="false">
      <c r="A80" s="1"/>
      <c r="B80" s="2"/>
      <c r="C80" s="2"/>
      <c r="D80" s="2"/>
      <c r="E80" s="2"/>
      <c r="F80" s="19" t="s">
        <v>4</v>
      </c>
      <c r="G80" s="20"/>
      <c r="H80" s="20"/>
      <c r="I80" s="21"/>
      <c r="J80" s="14"/>
      <c r="K80" s="11"/>
      <c r="L80" s="12"/>
      <c r="M80" s="12"/>
      <c r="N80" s="12"/>
      <c r="O80" s="22"/>
      <c r="P80" s="23"/>
      <c r="Q80" s="24"/>
      <c r="R80" s="25"/>
      <c r="S80" s="26"/>
      <c r="T80" s="2"/>
      <c r="U80" s="3"/>
      <c r="V80" s="2"/>
      <c r="W80" s="2"/>
      <c r="X80" s="2"/>
      <c r="Y80" s="2"/>
      <c r="Z80" s="2"/>
      <c r="AA80" s="2"/>
    </row>
    <row r="81" s="10" customFormat="true" ht="12.75" hidden="false" customHeight="false" outlineLevel="0" collapsed="false">
      <c r="A81" s="1"/>
      <c r="B81" s="2"/>
      <c r="C81" s="2"/>
      <c r="D81" s="2"/>
      <c r="E81" s="2"/>
      <c r="F81" s="4"/>
      <c r="G81" s="27" t="s">
        <v>5</v>
      </c>
      <c r="H81" s="27" t="s">
        <v>6</v>
      </c>
      <c r="I81" s="27" t="s">
        <v>7</v>
      </c>
      <c r="J81" s="28"/>
      <c r="K81" s="29" t="s">
        <v>8</v>
      </c>
      <c r="L81" s="29" t="s">
        <v>9</v>
      </c>
      <c r="M81" s="29" t="s">
        <v>10</v>
      </c>
      <c r="N81" s="29"/>
      <c r="O81" s="29" t="s">
        <v>11</v>
      </c>
      <c r="P81" s="4"/>
      <c r="Q81" s="30" t="s">
        <v>12</v>
      </c>
      <c r="R81" s="30"/>
      <c r="S81" s="30" t="s">
        <v>13</v>
      </c>
      <c r="T81" s="2"/>
      <c r="U81" s="31" t="s">
        <v>14</v>
      </c>
      <c r="V81" s="32" t="s">
        <v>87</v>
      </c>
      <c r="W81" s="2"/>
      <c r="X81" s="2"/>
      <c r="Y81" s="2"/>
      <c r="Z81" s="2"/>
      <c r="AA81" s="2"/>
    </row>
    <row r="82" s="18" customFormat="true" ht="12.75" hidden="false" customHeight="false" outlineLevel="0" collapsed="false">
      <c r="A82" s="1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65"/>
      <c r="V82" s="66"/>
      <c r="W82" s="2"/>
      <c r="X82" s="2"/>
      <c r="Y82" s="2"/>
      <c r="Z82" s="2"/>
      <c r="AA82" s="2"/>
    </row>
    <row r="83" s="10" customFormat="true" ht="12.75" hidden="false" customHeight="false" outlineLevel="0" collapsed="false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65" t="n">
        <v>901.95</v>
      </c>
      <c r="V83" s="66" t="s">
        <v>19</v>
      </c>
      <c r="W83" s="2"/>
      <c r="X83" s="2"/>
      <c r="Y83" s="2"/>
      <c r="Z83" s="2"/>
      <c r="AA83" s="2"/>
    </row>
    <row r="84" s="18" customFormat="true" ht="12.75" hidden="false" customHeight="false" outlineLevel="0" collapsed="false">
      <c r="A84" s="33" t="s">
        <v>88</v>
      </c>
      <c r="B84" s="10" t="s">
        <v>17</v>
      </c>
      <c r="C84" s="10" t="n">
        <v>9.35</v>
      </c>
      <c r="D84" s="10"/>
      <c r="E84" s="10"/>
      <c r="F84" s="10"/>
      <c r="G84" s="10" t="n">
        <v>9.35</v>
      </c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34" t="n">
        <v>-7.78</v>
      </c>
      <c r="V84" s="35" t="s">
        <v>23</v>
      </c>
      <c r="W84" s="10"/>
      <c r="X84" s="10"/>
      <c r="Y84" s="10"/>
      <c r="Z84" s="10"/>
      <c r="AA84" s="10"/>
    </row>
    <row r="85" s="10" customFormat="true" ht="12.75" hidden="false" customHeight="false" outlineLevel="0" collapsed="false">
      <c r="A85" s="33" t="s">
        <v>89</v>
      </c>
      <c r="B85" s="10" t="s">
        <v>17</v>
      </c>
      <c r="C85" s="10" t="n">
        <v>12.31</v>
      </c>
      <c r="G85" s="10" t="n">
        <v>12.31</v>
      </c>
      <c r="U85" s="34" t="n">
        <f aca="false">-14.92</f>
        <v>-14.92</v>
      </c>
      <c r="V85" s="35" t="s">
        <v>24</v>
      </c>
    </row>
    <row r="86" s="18" customFormat="true" ht="12.75" hidden="false" customHeight="false" outlineLevel="0" collapsed="false">
      <c r="A86" s="36"/>
      <c r="B86" s="18" t="s">
        <v>90</v>
      </c>
      <c r="C86" s="18" t="n">
        <v>2</v>
      </c>
      <c r="G86" s="18" t="n">
        <v>2</v>
      </c>
      <c r="U86" s="37" t="n">
        <v>-16.93</v>
      </c>
      <c r="V86" s="38" t="s">
        <v>27</v>
      </c>
    </row>
    <row r="87" s="10" customFormat="true" ht="12.75" hidden="false" customHeight="false" outlineLevel="0" collapsed="false">
      <c r="A87" s="33" t="s">
        <v>91</v>
      </c>
      <c r="B87" s="10" t="s">
        <v>17</v>
      </c>
      <c r="C87" s="10" t="n">
        <v>13.07</v>
      </c>
      <c r="G87" s="10" t="n">
        <v>13.07</v>
      </c>
      <c r="U87" s="34" t="n">
        <v>-4.38</v>
      </c>
      <c r="V87" s="35" t="s">
        <v>26</v>
      </c>
    </row>
    <row r="88" s="10" customFormat="true" ht="12.75" hidden="false" customHeight="false" outlineLevel="0" collapsed="false">
      <c r="A88" s="36"/>
      <c r="B88" s="18" t="s">
        <v>90</v>
      </c>
      <c r="C88" s="18" t="n">
        <v>2</v>
      </c>
      <c r="D88" s="18"/>
      <c r="E88" s="18"/>
      <c r="F88" s="18"/>
      <c r="G88" s="18" t="n">
        <v>2</v>
      </c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37"/>
      <c r="V88" s="38"/>
      <c r="W88" s="18"/>
      <c r="X88" s="18"/>
      <c r="Y88" s="18"/>
      <c r="Z88" s="18"/>
      <c r="AA88" s="18"/>
    </row>
    <row r="89" s="10" customFormat="true" ht="12.75" hidden="false" customHeight="false" outlineLevel="0" collapsed="false">
      <c r="A89" s="33" t="s">
        <v>92</v>
      </c>
      <c r="B89" s="10" t="s">
        <v>17</v>
      </c>
      <c r="C89" s="10" t="n">
        <v>12.93</v>
      </c>
      <c r="G89" s="10" t="n">
        <v>12.93</v>
      </c>
      <c r="U89" s="67" t="n">
        <f aca="false">SUM(U83:U86)</f>
        <v>862.32</v>
      </c>
      <c r="V89" s="68" t="s">
        <v>29</v>
      </c>
    </row>
    <row r="90" s="10" customFormat="true" ht="12.75" hidden="false" customHeight="false" outlineLevel="0" collapsed="false">
      <c r="A90" s="36"/>
      <c r="B90" s="18" t="s">
        <v>90</v>
      </c>
      <c r="C90" s="18" t="n">
        <v>1.96</v>
      </c>
      <c r="D90" s="18"/>
      <c r="E90" s="18"/>
      <c r="F90" s="18"/>
      <c r="G90" s="18" t="n">
        <v>1.96</v>
      </c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69"/>
      <c r="V90" s="70"/>
      <c r="W90" s="18"/>
      <c r="X90" s="18"/>
      <c r="Y90" s="18"/>
      <c r="Z90" s="18"/>
      <c r="AA90" s="18"/>
    </row>
    <row r="91" s="10" customFormat="true" ht="12.75" hidden="false" customHeight="false" outlineLevel="0" collapsed="false">
      <c r="A91" s="33" t="s">
        <v>93</v>
      </c>
      <c r="B91" s="10" t="s">
        <v>17</v>
      </c>
      <c r="C91" s="10" t="n">
        <v>12.97</v>
      </c>
      <c r="G91" s="10" t="n">
        <v>12.97</v>
      </c>
      <c r="U91" s="45"/>
    </row>
    <row r="92" customFormat="false" ht="12.75" hidden="false" customHeight="false" outlineLevel="0" collapsed="false">
      <c r="A92" s="36"/>
      <c r="B92" s="18" t="s">
        <v>90</v>
      </c>
      <c r="C92" s="18" t="n">
        <v>2</v>
      </c>
      <c r="D92" s="18"/>
      <c r="E92" s="18"/>
      <c r="F92" s="18"/>
      <c r="G92" s="18" t="n">
        <v>2</v>
      </c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44"/>
      <c r="V92" s="18"/>
      <c r="W92" s="18"/>
      <c r="X92" s="18"/>
      <c r="Y92" s="18"/>
      <c r="Z92" s="18"/>
      <c r="AA92" s="18"/>
    </row>
    <row r="93" customFormat="false" ht="12.75" hidden="false" customHeight="false" outlineLevel="0" collapsed="false">
      <c r="A93" s="33" t="s">
        <v>94</v>
      </c>
      <c r="B93" s="10" t="s">
        <v>17</v>
      </c>
      <c r="C93" s="10" t="n">
        <v>12.84</v>
      </c>
      <c r="D93" s="10"/>
      <c r="E93" s="10"/>
      <c r="F93" s="10"/>
      <c r="G93" s="10" t="n">
        <v>12.84</v>
      </c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45"/>
      <c r="V93" s="10"/>
      <c r="W93" s="10"/>
      <c r="X93" s="10"/>
      <c r="Y93" s="10"/>
      <c r="Z93" s="10"/>
      <c r="AA93" s="10"/>
    </row>
    <row r="94" customFormat="false" ht="12.75" hidden="false" customHeight="false" outlineLevel="0" collapsed="false">
      <c r="A94" s="36"/>
      <c r="B94" s="18" t="s">
        <v>90</v>
      </c>
      <c r="C94" s="18" t="n">
        <v>1.96</v>
      </c>
      <c r="D94" s="18"/>
      <c r="E94" s="18"/>
      <c r="F94" s="18"/>
      <c r="G94" s="18" t="n">
        <v>1.96</v>
      </c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44"/>
      <c r="V94" s="18"/>
      <c r="W94" s="18"/>
      <c r="X94" s="18"/>
      <c r="Y94" s="18"/>
      <c r="Z94" s="18"/>
      <c r="AA94" s="18"/>
    </row>
    <row r="95" s="71" customFormat="true" ht="12.75" hidden="false" customHeight="false" outlineLevel="0" collapsed="false">
      <c r="A95" s="33" t="s">
        <v>95</v>
      </c>
      <c r="B95" s="10" t="s">
        <v>17</v>
      </c>
      <c r="C95" s="10" t="n">
        <v>12.59</v>
      </c>
      <c r="D95" s="10"/>
      <c r="E95" s="10"/>
      <c r="F95" s="10"/>
      <c r="G95" s="10" t="n">
        <v>12.59</v>
      </c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45"/>
      <c r="V95" s="10"/>
      <c r="W95" s="10"/>
      <c r="X95" s="10"/>
      <c r="Y95" s="10"/>
      <c r="Z95" s="10"/>
      <c r="AA95" s="10"/>
    </row>
    <row r="96" s="18" customFormat="true" ht="12.75" hidden="false" customHeight="false" outlineLevel="0" collapsed="false">
      <c r="A96" s="36"/>
      <c r="B96" s="18" t="s">
        <v>90</v>
      </c>
      <c r="C96" s="18" t="n">
        <v>2.31</v>
      </c>
      <c r="G96" s="18" t="n">
        <v>2.31</v>
      </c>
      <c r="U96" s="44"/>
    </row>
    <row r="97" s="18" customFormat="true" ht="12.75" hidden="false" customHeight="false" outlineLevel="0" collapsed="false">
      <c r="A97" s="33" t="s">
        <v>96</v>
      </c>
      <c r="B97" s="10" t="s">
        <v>17</v>
      </c>
      <c r="C97" s="10" t="n">
        <v>11.77</v>
      </c>
      <c r="D97" s="10"/>
      <c r="E97" s="10"/>
      <c r="F97" s="10"/>
      <c r="G97" s="10" t="n">
        <v>11.77</v>
      </c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45"/>
      <c r="V97" s="10"/>
      <c r="W97" s="10"/>
      <c r="X97" s="10"/>
      <c r="Y97" s="10"/>
      <c r="Z97" s="10"/>
      <c r="AA97" s="10"/>
    </row>
    <row r="98" s="18" customFormat="true" ht="12.75" hidden="false" customHeight="false" outlineLevel="0" collapsed="false">
      <c r="A98" s="36"/>
      <c r="B98" s="18" t="s">
        <v>90</v>
      </c>
      <c r="C98" s="18" t="n">
        <v>1.96</v>
      </c>
      <c r="G98" s="18" t="n">
        <v>1.96</v>
      </c>
      <c r="U98" s="44"/>
    </row>
    <row r="99" s="71" customFormat="true" ht="12.75" hidden="false" customHeight="false" outlineLevel="0" collapsed="false">
      <c r="A99" s="48" t="s">
        <v>97</v>
      </c>
      <c r="B99" s="39" t="s">
        <v>34</v>
      </c>
      <c r="C99" s="39" t="n">
        <v>7.04</v>
      </c>
      <c r="D99" s="39"/>
      <c r="E99" s="39"/>
      <c r="F99" s="39"/>
      <c r="G99" s="39"/>
      <c r="H99" s="39"/>
      <c r="I99" s="39" t="n">
        <v>7.04</v>
      </c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49"/>
      <c r="V99" s="39"/>
      <c r="W99" s="39"/>
      <c r="X99" s="39"/>
      <c r="Y99" s="39"/>
      <c r="Z99" s="39"/>
      <c r="AA99" s="39"/>
    </row>
    <row r="100" s="71" customFormat="true" ht="12.75" hidden="false" customHeight="false" outlineLevel="0" collapsed="false">
      <c r="A100" s="1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3"/>
      <c r="V100" s="2"/>
      <c r="W100" s="2"/>
      <c r="X100" s="2"/>
      <c r="Y100" s="2"/>
      <c r="Z100" s="2"/>
      <c r="AA100" s="2"/>
    </row>
    <row r="101" s="71" customFormat="true" ht="12.75" hidden="false" customHeight="false" outlineLevel="0" collapsed="false">
      <c r="A101" s="33" t="s">
        <v>98</v>
      </c>
      <c r="B101" s="10" t="s">
        <v>17</v>
      </c>
      <c r="C101" s="10" t="n">
        <v>15.31</v>
      </c>
      <c r="D101" s="10"/>
      <c r="E101" s="10"/>
      <c r="F101" s="10"/>
      <c r="G101" s="10" t="n">
        <v>15.31</v>
      </c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</row>
    <row r="102" s="71" customFormat="true" ht="12.75" hidden="false" customHeight="false" outlineLevel="0" collapsed="false">
      <c r="A102" s="33" t="s">
        <v>99</v>
      </c>
      <c r="B102" s="10" t="s">
        <v>17</v>
      </c>
      <c r="C102" s="10" t="n">
        <v>15.39</v>
      </c>
      <c r="D102" s="10"/>
      <c r="E102" s="10"/>
      <c r="F102" s="10"/>
      <c r="G102" s="10" t="n">
        <v>15.39</v>
      </c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</row>
    <row r="103" s="71" customFormat="true" ht="12.75" hidden="false" customHeight="false" outlineLevel="0" collapsed="false">
      <c r="A103" s="33" t="s">
        <v>100</v>
      </c>
      <c r="B103" s="10" t="s">
        <v>17</v>
      </c>
      <c r="C103" s="10" t="n">
        <v>7.54</v>
      </c>
      <c r="D103" s="10"/>
      <c r="E103" s="10"/>
      <c r="F103" s="10"/>
      <c r="G103" s="10" t="n">
        <v>7.54</v>
      </c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</row>
    <row r="104" s="18" customFormat="true" ht="12.75" hidden="false" customHeight="false" outlineLevel="0" collapsed="false">
      <c r="A104" s="33" t="s">
        <v>101</v>
      </c>
      <c r="B104" s="10" t="s">
        <v>39</v>
      </c>
      <c r="C104" s="10" t="n">
        <v>14.72</v>
      </c>
      <c r="D104" s="10"/>
      <c r="E104" s="10"/>
      <c r="F104" s="10"/>
      <c r="G104" s="10"/>
      <c r="H104" s="10" t="n">
        <v>14.72</v>
      </c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</row>
    <row r="105" s="50" customFormat="true" ht="12.75" hidden="false" customHeight="false" outlineLevel="0" collapsed="false">
      <c r="A105" s="33" t="s">
        <v>102</v>
      </c>
      <c r="B105" s="10" t="s">
        <v>17</v>
      </c>
      <c r="C105" s="10" t="n">
        <v>7.59</v>
      </c>
      <c r="D105" s="10"/>
      <c r="E105" s="10"/>
      <c r="F105" s="10"/>
      <c r="G105" s="10" t="n">
        <v>7.59</v>
      </c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</row>
    <row r="106" s="50" customFormat="true" ht="12.75" hidden="false" customHeight="false" outlineLevel="0" collapsed="false">
      <c r="A106" s="33" t="s">
        <v>103</v>
      </c>
      <c r="B106" s="10" t="s">
        <v>17</v>
      </c>
      <c r="C106" s="10" t="n">
        <v>7.62</v>
      </c>
      <c r="D106" s="10"/>
      <c r="E106" s="10"/>
      <c r="F106" s="10"/>
      <c r="G106" s="10" t="n">
        <v>7.62</v>
      </c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</row>
    <row r="107" s="50" customFormat="true" ht="12.75" hidden="false" customHeight="false" outlineLevel="0" collapsed="false">
      <c r="A107" s="33" t="s">
        <v>104</v>
      </c>
      <c r="B107" s="10" t="s">
        <v>17</v>
      </c>
      <c r="C107" s="10" t="n">
        <v>7.07</v>
      </c>
      <c r="D107" s="10"/>
      <c r="E107" s="10"/>
      <c r="F107" s="10"/>
      <c r="G107" s="10" t="n">
        <v>7.07</v>
      </c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</row>
    <row r="108" customFormat="false" ht="12.75" hidden="false" customHeight="false" outlineLevel="0" collapsed="false">
      <c r="A108" s="33" t="s">
        <v>105</v>
      </c>
      <c r="B108" s="10" t="s">
        <v>17</v>
      </c>
      <c r="C108" s="10" t="n">
        <v>7.48</v>
      </c>
      <c r="D108" s="10"/>
      <c r="E108" s="10"/>
      <c r="F108" s="10"/>
      <c r="G108" s="10" t="n">
        <v>7.48</v>
      </c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</row>
    <row r="109" customFormat="false" ht="12.75" hidden="false" customHeight="false" outlineLevel="0" collapsed="false">
      <c r="A109" s="33" t="s">
        <v>106</v>
      </c>
      <c r="B109" s="10" t="s">
        <v>17</v>
      </c>
      <c r="C109" s="10" t="n">
        <v>23.15</v>
      </c>
      <c r="D109" s="10"/>
      <c r="E109" s="10"/>
      <c r="F109" s="10"/>
      <c r="G109" s="10" t="n">
        <v>23.15</v>
      </c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</row>
    <row r="110" customFormat="false" ht="12.75" hidden="false" customHeight="false" outlineLevel="0" collapsed="false">
      <c r="A110" s="33" t="s">
        <v>107</v>
      </c>
      <c r="B110" s="10" t="s">
        <v>17</v>
      </c>
      <c r="C110" s="10" t="n">
        <v>6.35</v>
      </c>
      <c r="D110" s="10"/>
      <c r="E110" s="10"/>
      <c r="F110" s="10"/>
      <c r="G110" s="10" t="n">
        <v>6.35</v>
      </c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</row>
    <row r="111" customFormat="false" ht="12.75" hidden="false" customHeight="false" outlineLevel="0" collapsed="false">
      <c r="A111" s="33" t="s">
        <v>108</v>
      </c>
      <c r="B111" s="10" t="s">
        <v>17</v>
      </c>
      <c r="C111" s="10" t="n">
        <v>16.5</v>
      </c>
      <c r="D111" s="10"/>
      <c r="E111" s="10"/>
      <c r="F111" s="10"/>
      <c r="G111" s="10" t="n">
        <v>16.5</v>
      </c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</row>
    <row r="112" customFormat="false" ht="12.75" hidden="false" customHeight="false" outlineLevel="0" collapsed="false">
      <c r="A112" s="33" t="s">
        <v>109</v>
      </c>
      <c r="B112" s="10" t="s">
        <v>17</v>
      </c>
      <c r="C112" s="10" t="n">
        <v>15.25</v>
      </c>
      <c r="D112" s="10"/>
      <c r="E112" s="10"/>
      <c r="F112" s="10"/>
      <c r="G112" s="10" t="n">
        <v>15.25</v>
      </c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</row>
    <row r="113" customFormat="false" ht="12.75" hidden="false" customHeight="false" outlineLevel="0" collapsed="false">
      <c r="U113" s="2"/>
    </row>
    <row r="114" customFormat="false" ht="12.75" hidden="false" customHeight="false" outlineLevel="0" collapsed="false">
      <c r="A114" s="33" t="s">
        <v>110</v>
      </c>
      <c r="B114" s="10" t="s">
        <v>17</v>
      </c>
      <c r="C114" s="10" t="n">
        <v>9.52</v>
      </c>
      <c r="D114" s="10"/>
      <c r="E114" s="10"/>
      <c r="F114" s="10"/>
      <c r="G114" s="10" t="n">
        <v>9.52</v>
      </c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</row>
    <row r="115" customFormat="false" ht="12.75" hidden="false" customHeight="false" outlineLevel="0" collapsed="false">
      <c r="A115" s="33" t="s">
        <v>111</v>
      </c>
      <c r="B115" s="10" t="s">
        <v>17</v>
      </c>
      <c r="C115" s="10" t="n">
        <v>12.46</v>
      </c>
      <c r="D115" s="10"/>
      <c r="E115" s="10"/>
      <c r="F115" s="10"/>
      <c r="G115" s="10" t="n">
        <v>12.46</v>
      </c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</row>
    <row r="116" customFormat="false" ht="12.75" hidden="false" customHeight="false" outlineLevel="0" collapsed="false">
      <c r="A116" s="33" t="s">
        <v>112</v>
      </c>
      <c r="B116" s="10" t="s">
        <v>17</v>
      </c>
      <c r="C116" s="10" t="n">
        <v>19.97</v>
      </c>
      <c r="D116" s="10"/>
      <c r="E116" s="10"/>
      <c r="F116" s="10"/>
      <c r="G116" s="10" t="n">
        <v>19.97</v>
      </c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</row>
    <row r="117" customFormat="false" ht="12.75" hidden="false" customHeight="false" outlineLevel="0" collapsed="false">
      <c r="A117" s="33" t="s">
        <v>113</v>
      </c>
      <c r="B117" s="10" t="s">
        <v>17</v>
      </c>
      <c r="C117" s="10" t="n">
        <v>15.97</v>
      </c>
      <c r="D117" s="10"/>
      <c r="E117" s="10"/>
      <c r="F117" s="10"/>
      <c r="G117" s="10" t="n">
        <v>15.97</v>
      </c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</row>
    <row r="118" customFormat="false" ht="12.75" hidden="false" customHeight="false" outlineLevel="0" collapsed="false">
      <c r="A118" s="33" t="s">
        <v>114</v>
      </c>
      <c r="B118" s="10" t="s">
        <v>17</v>
      </c>
      <c r="C118" s="10" t="n">
        <v>11.98</v>
      </c>
      <c r="D118" s="10"/>
      <c r="E118" s="10"/>
      <c r="F118" s="10"/>
      <c r="G118" s="10" t="n">
        <v>11.98</v>
      </c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45"/>
      <c r="V118" s="10"/>
      <c r="W118" s="10"/>
      <c r="X118" s="10"/>
      <c r="Y118" s="10"/>
      <c r="Z118" s="10"/>
      <c r="AA118" s="10"/>
    </row>
    <row r="119" customFormat="false" ht="12.75" hidden="false" customHeight="false" outlineLevel="0" collapsed="false">
      <c r="A119" s="33" t="s">
        <v>115</v>
      </c>
      <c r="B119" s="10" t="s">
        <v>17</v>
      </c>
      <c r="C119" s="10" t="n">
        <v>11.6</v>
      </c>
      <c r="D119" s="10"/>
      <c r="E119" s="10"/>
      <c r="F119" s="10"/>
      <c r="G119" s="10" t="n">
        <v>11.6</v>
      </c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45"/>
      <c r="V119" s="10"/>
      <c r="W119" s="10"/>
      <c r="X119" s="10"/>
      <c r="Y119" s="10"/>
      <c r="Z119" s="10"/>
      <c r="AA119" s="10"/>
    </row>
    <row r="120" customFormat="false" ht="12.75" hidden="false" customHeight="false" outlineLevel="0" collapsed="false">
      <c r="A120" s="33" t="s">
        <v>116</v>
      </c>
      <c r="B120" s="10" t="s">
        <v>17</v>
      </c>
      <c r="C120" s="10" t="n">
        <v>18.9</v>
      </c>
      <c r="D120" s="10"/>
      <c r="E120" s="10"/>
      <c r="F120" s="10"/>
      <c r="G120" s="10" t="n">
        <v>18.9</v>
      </c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45"/>
      <c r="V120" s="10"/>
      <c r="W120" s="10"/>
      <c r="X120" s="10"/>
      <c r="Y120" s="10"/>
      <c r="Z120" s="10"/>
      <c r="AA120" s="10"/>
    </row>
    <row r="121" customFormat="false" ht="12.75" hidden="false" customHeight="false" outlineLevel="0" collapsed="false">
      <c r="A121" s="1" t="s">
        <v>117</v>
      </c>
      <c r="B121" s="2" t="s">
        <v>118</v>
      </c>
      <c r="C121" s="2" t="n">
        <v>5.41</v>
      </c>
      <c r="G121" s="2" t="n">
        <v>5.41</v>
      </c>
    </row>
    <row r="122" customFormat="false" ht="12.75" hidden="false" customHeight="false" outlineLevel="0" collapsed="false">
      <c r="A122" s="33" t="s">
        <v>119</v>
      </c>
      <c r="B122" s="10" t="s">
        <v>17</v>
      </c>
      <c r="C122" s="10" t="n">
        <v>21.02</v>
      </c>
      <c r="D122" s="10"/>
      <c r="E122" s="10"/>
      <c r="F122" s="10"/>
      <c r="G122" s="10" t="n">
        <v>21.02</v>
      </c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45"/>
      <c r="V122" s="10"/>
      <c r="W122" s="10"/>
      <c r="X122" s="10"/>
      <c r="Y122" s="10"/>
      <c r="Z122" s="10"/>
      <c r="AA122" s="10"/>
    </row>
    <row r="123" s="50" customFormat="true" ht="12.75" hidden="false" customHeight="false" outlineLevel="0" collapsed="false">
      <c r="A123" s="33" t="s">
        <v>120</v>
      </c>
      <c r="B123" s="10" t="s">
        <v>121</v>
      </c>
      <c r="C123" s="10" t="n">
        <v>36.49</v>
      </c>
      <c r="D123" s="10"/>
      <c r="E123" s="10"/>
      <c r="F123" s="10"/>
      <c r="G123" s="10"/>
      <c r="H123" s="10" t="n">
        <v>36.49</v>
      </c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45"/>
      <c r="V123" s="10"/>
      <c r="W123" s="10"/>
      <c r="X123" s="10"/>
      <c r="Y123" s="10"/>
      <c r="Z123" s="10"/>
      <c r="AA123" s="10"/>
    </row>
    <row r="124" s="72" customFormat="true" ht="12.75" hidden="false" customHeight="false" outlineLevel="0" collapsed="false">
      <c r="A124" s="33" t="s">
        <v>122</v>
      </c>
      <c r="B124" s="10" t="s">
        <v>17</v>
      </c>
      <c r="C124" s="10" t="n">
        <v>21</v>
      </c>
      <c r="D124" s="10"/>
      <c r="E124" s="10"/>
      <c r="F124" s="10"/>
      <c r="G124" s="10" t="n">
        <v>21</v>
      </c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45"/>
      <c r="V124" s="10"/>
      <c r="W124" s="10"/>
      <c r="X124" s="10"/>
      <c r="Y124" s="10"/>
      <c r="Z124" s="10"/>
      <c r="AA124" s="10"/>
    </row>
    <row r="125" s="50" customFormat="true" ht="12.75" hidden="false" customHeight="false" outlineLevel="0" collapsed="false">
      <c r="A125" s="1" t="s">
        <v>123</v>
      </c>
      <c r="B125" s="2" t="s">
        <v>124</v>
      </c>
      <c r="C125" s="2" t="n">
        <v>5.46</v>
      </c>
      <c r="D125" s="2"/>
      <c r="E125" s="2"/>
      <c r="F125" s="2"/>
      <c r="G125" s="2" t="n">
        <v>5.46</v>
      </c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3"/>
      <c r="V125" s="2"/>
      <c r="W125" s="2"/>
      <c r="X125" s="2"/>
      <c r="Y125" s="2"/>
      <c r="Z125" s="2"/>
      <c r="AA125" s="2"/>
    </row>
    <row r="126" s="72" customFormat="true" ht="12.75" hidden="false" customHeight="false" outlineLevel="0" collapsed="false">
      <c r="A126" s="33" t="s">
        <v>125</v>
      </c>
      <c r="B126" s="10" t="s">
        <v>17</v>
      </c>
      <c r="C126" s="10" t="n">
        <v>18.97</v>
      </c>
      <c r="D126" s="10"/>
      <c r="E126" s="10"/>
      <c r="F126" s="10"/>
      <c r="G126" s="10" t="n">
        <v>18.97</v>
      </c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45"/>
      <c r="V126" s="10"/>
      <c r="W126" s="10"/>
      <c r="X126" s="10"/>
      <c r="Y126" s="10"/>
      <c r="Z126" s="10"/>
      <c r="AA126" s="10"/>
    </row>
    <row r="127" s="73" customFormat="true" ht="12.75" hidden="false" customHeight="false" outlineLevel="0" collapsed="false">
      <c r="A127" s="33" t="s">
        <v>126</v>
      </c>
      <c r="B127" s="10" t="s">
        <v>17</v>
      </c>
      <c r="C127" s="10" t="n">
        <v>8</v>
      </c>
      <c r="D127" s="10"/>
      <c r="E127" s="10"/>
      <c r="F127" s="10"/>
      <c r="G127" s="10" t="n">
        <v>8</v>
      </c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45"/>
      <c r="V127" s="10"/>
      <c r="W127" s="10"/>
      <c r="X127" s="10"/>
      <c r="Y127" s="10"/>
      <c r="Z127" s="10"/>
      <c r="AA127" s="10"/>
    </row>
    <row r="128" s="73" customFormat="true" ht="12.75" hidden="false" customHeight="false" outlineLevel="0" collapsed="false">
      <c r="A128" s="33" t="s">
        <v>127</v>
      </c>
      <c r="B128" s="10" t="s">
        <v>17</v>
      </c>
      <c r="C128" s="10" t="n">
        <v>9.86</v>
      </c>
      <c r="D128" s="10"/>
      <c r="E128" s="10"/>
      <c r="F128" s="10"/>
      <c r="G128" s="10" t="n">
        <v>9.86</v>
      </c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45"/>
      <c r="V128" s="10"/>
      <c r="W128" s="10"/>
      <c r="X128" s="10"/>
      <c r="Y128" s="10"/>
      <c r="Z128" s="10"/>
      <c r="AA128" s="10"/>
    </row>
    <row r="129" s="73" customFormat="true" ht="12.75" hidden="false" customHeight="false" outlineLevel="0" collapsed="false">
      <c r="A129" s="33" t="s">
        <v>128</v>
      </c>
      <c r="B129" s="10" t="s">
        <v>17</v>
      </c>
      <c r="C129" s="10" t="n">
        <v>12.87</v>
      </c>
      <c r="D129" s="10"/>
      <c r="E129" s="10"/>
      <c r="F129" s="10"/>
      <c r="G129" s="10" t="n">
        <v>12.87</v>
      </c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45"/>
      <c r="V129" s="10"/>
      <c r="W129" s="10"/>
      <c r="X129" s="10"/>
      <c r="Y129" s="10"/>
      <c r="Z129" s="10"/>
      <c r="AA129" s="10"/>
    </row>
    <row r="130" s="73" customFormat="true" ht="12.75" hidden="false" customHeight="false" outlineLevel="0" collapsed="false">
      <c r="A130" s="1" t="s">
        <v>129</v>
      </c>
      <c r="B130" s="2" t="s">
        <v>48</v>
      </c>
      <c r="C130" s="2" t="n">
        <v>11</v>
      </c>
      <c r="D130" s="2"/>
      <c r="E130" s="2"/>
      <c r="F130" s="2"/>
      <c r="G130" s="2"/>
      <c r="H130" s="2"/>
      <c r="I130" s="2"/>
      <c r="J130" s="2"/>
      <c r="K130" s="2"/>
      <c r="L130" s="2"/>
      <c r="M130" s="2" t="n">
        <v>11</v>
      </c>
      <c r="N130" s="2"/>
      <c r="O130" s="2"/>
      <c r="P130" s="2"/>
      <c r="Q130" s="2"/>
      <c r="R130" s="2"/>
      <c r="S130" s="2"/>
      <c r="T130" s="2"/>
      <c r="U130" s="3"/>
      <c r="V130" s="2"/>
      <c r="W130" s="2"/>
      <c r="X130" s="2"/>
      <c r="Y130" s="2"/>
      <c r="Z130" s="2"/>
      <c r="AA130" s="2"/>
    </row>
    <row r="132" customFormat="false" ht="12.75" hidden="false" customHeight="false" outlineLevel="0" collapsed="false">
      <c r="A132" s="51"/>
      <c r="B132" s="50" t="s">
        <v>69</v>
      </c>
      <c r="C132" s="50" t="n">
        <v>35.66</v>
      </c>
      <c r="D132" s="50"/>
      <c r="E132" s="50"/>
      <c r="F132" s="50"/>
      <c r="G132" s="50"/>
      <c r="H132" s="50"/>
      <c r="I132" s="50" t="n">
        <v>35.66</v>
      </c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2"/>
      <c r="V132" s="50"/>
      <c r="W132" s="50"/>
      <c r="X132" s="50"/>
      <c r="Y132" s="50"/>
      <c r="Z132" s="50"/>
      <c r="AA132" s="50"/>
    </row>
    <row r="133" customFormat="false" ht="12.75" hidden="false" customHeight="false" outlineLevel="0" collapsed="false">
      <c r="A133" s="36"/>
      <c r="B133" s="18" t="s">
        <v>130</v>
      </c>
      <c r="C133" s="18" t="n">
        <v>0.35</v>
      </c>
      <c r="D133" s="18"/>
      <c r="E133" s="18"/>
      <c r="F133" s="18"/>
      <c r="G133" s="18"/>
      <c r="H133" s="18"/>
      <c r="I133" s="18" t="n">
        <v>0.35</v>
      </c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44"/>
      <c r="V133" s="18"/>
      <c r="W133" s="18"/>
      <c r="X133" s="18"/>
      <c r="Y133" s="18"/>
      <c r="Z133" s="18"/>
      <c r="AA133" s="18"/>
    </row>
    <row r="134" customFormat="false" ht="12.75" hidden="false" customHeight="false" outlineLevel="0" collapsed="false">
      <c r="A134" s="36"/>
      <c r="B134" s="18" t="s">
        <v>131</v>
      </c>
      <c r="C134" s="18" t="n">
        <v>0.34</v>
      </c>
      <c r="D134" s="18"/>
      <c r="E134" s="18"/>
      <c r="F134" s="18"/>
      <c r="G134" s="18"/>
      <c r="H134" s="18"/>
      <c r="I134" s="18" t="n">
        <v>0.34</v>
      </c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44"/>
      <c r="V134" s="18"/>
      <c r="W134" s="18"/>
      <c r="X134" s="18"/>
      <c r="Y134" s="18"/>
      <c r="Z134" s="18"/>
      <c r="AA134" s="18"/>
    </row>
    <row r="135" customFormat="false" ht="12.75" hidden="false" customHeight="false" outlineLevel="0" collapsed="false">
      <c r="A135" s="36"/>
      <c r="B135" s="18" t="s">
        <v>132</v>
      </c>
      <c r="C135" s="18" t="n">
        <v>0.34</v>
      </c>
      <c r="D135" s="18"/>
      <c r="E135" s="18"/>
      <c r="F135" s="18"/>
      <c r="G135" s="18"/>
      <c r="H135" s="18"/>
      <c r="I135" s="18" t="n">
        <v>0.34</v>
      </c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44"/>
      <c r="V135" s="18"/>
      <c r="W135" s="18"/>
      <c r="X135" s="18"/>
      <c r="Y135" s="18"/>
      <c r="Z135" s="18"/>
      <c r="AA135" s="18"/>
    </row>
    <row r="136" customFormat="false" ht="12.75" hidden="false" customHeight="false" outlineLevel="0" collapsed="false">
      <c r="A136" s="51"/>
      <c r="B136" s="50" t="s">
        <v>71</v>
      </c>
      <c r="C136" s="50" t="n">
        <v>26.88</v>
      </c>
      <c r="D136" s="50"/>
      <c r="E136" s="50"/>
      <c r="F136" s="50"/>
      <c r="G136" s="50"/>
      <c r="H136" s="50"/>
      <c r="I136" s="50" t="n">
        <v>26.88</v>
      </c>
      <c r="J136" s="74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2"/>
      <c r="V136" s="50"/>
      <c r="W136" s="50"/>
      <c r="X136" s="50"/>
      <c r="Y136" s="50"/>
      <c r="Z136" s="50"/>
      <c r="AA136" s="50"/>
    </row>
    <row r="137" customFormat="false" ht="12.75" hidden="false" customHeight="false" outlineLevel="0" collapsed="false">
      <c r="A137" s="51"/>
      <c r="B137" s="50" t="s">
        <v>72</v>
      </c>
      <c r="C137" s="50" t="n">
        <v>29.98</v>
      </c>
      <c r="D137" s="50"/>
      <c r="E137" s="50"/>
      <c r="F137" s="50"/>
      <c r="G137" s="50"/>
      <c r="H137" s="50"/>
      <c r="I137" s="50" t="n">
        <v>29.98</v>
      </c>
      <c r="J137" s="74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2"/>
      <c r="V137" s="50"/>
      <c r="W137" s="50"/>
      <c r="X137" s="50"/>
      <c r="Y137" s="50"/>
      <c r="Z137" s="50"/>
      <c r="AA137" s="50"/>
    </row>
    <row r="138" customFormat="false" ht="12.75" hidden="false" customHeight="false" outlineLevel="0" collapsed="false">
      <c r="A138" s="51"/>
      <c r="B138" s="50" t="s">
        <v>73</v>
      </c>
      <c r="C138" s="50" t="n">
        <v>27.09</v>
      </c>
      <c r="D138" s="50"/>
      <c r="E138" s="50"/>
      <c r="F138" s="50"/>
      <c r="G138" s="50"/>
      <c r="H138" s="50"/>
      <c r="I138" s="50" t="n">
        <v>27.09</v>
      </c>
      <c r="J138" s="74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2"/>
      <c r="V138" s="50"/>
      <c r="W138" s="50"/>
      <c r="X138" s="50"/>
      <c r="Y138" s="50"/>
      <c r="Z138" s="50"/>
      <c r="AA138" s="50"/>
    </row>
    <row r="139" customFormat="false" ht="12.75" hidden="false" customHeight="false" outlineLevel="0" collapsed="false">
      <c r="A139" s="51"/>
      <c r="B139" s="50" t="s">
        <v>74</v>
      </c>
      <c r="C139" s="50" t="n">
        <v>20.05</v>
      </c>
      <c r="D139" s="50"/>
      <c r="E139" s="50"/>
      <c r="F139" s="50"/>
      <c r="G139" s="50"/>
      <c r="H139" s="50"/>
      <c r="I139" s="50" t="n">
        <v>20.05</v>
      </c>
      <c r="J139" s="74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2"/>
      <c r="V139" s="50"/>
      <c r="W139" s="50"/>
      <c r="X139" s="50"/>
      <c r="Y139" s="50"/>
      <c r="Z139" s="50"/>
      <c r="AA139" s="50"/>
    </row>
    <row r="140" customFormat="false" ht="12.75" hidden="false" customHeight="false" outlineLevel="0" collapsed="false">
      <c r="A140" s="51"/>
      <c r="B140" s="50" t="s">
        <v>76</v>
      </c>
      <c r="C140" s="50" t="n">
        <v>18.76</v>
      </c>
      <c r="D140" s="50"/>
      <c r="E140" s="50"/>
      <c r="F140" s="50"/>
      <c r="G140" s="50"/>
      <c r="H140" s="50"/>
      <c r="I140" s="50" t="n">
        <v>18.76</v>
      </c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2"/>
      <c r="V140" s="50"/>
      <c r="W140" s="50"/>
      <c r="X140" s="50"/>
      <c r="Y140" s="50"/>
      <c r="Z140" s="50"/>
      <c r="AA140" s="50"/>
    </row>
    <row r="141" customFormat="false" ht="12.75" hidden="false" customHeight="false" outlineLevel="0" collapsed="false">
      <c r="A141" s="36"/>
      <c r="B141" s="18" t="s">
        <v>90</v>
      </c>
      <c r="C141" s="18" t="n">
        <v>1.24</v>
      </c>
      <c r="D141" s="18"/>
      <c r="E141" s="18"/>
      <c r="F141" s="18"/>
      <c r="G141" s="18"/>
      <c r="H141" s="18"/>
      <c r="I141" s="18" t="n">
        <v>1.24</v>
      </c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44"/>
      <c r="V141" s="18"/>
      <c r="W141" s="18"/>
      <c r="X141" s="18"/>
      <c r="Y141" s="18"/>
      <c r="Z141" s="18"/>
      <c r="AA141" s="18"/>
    </row>
    <row r="142" customFormat="false" ht="12.75" hidden="false" customHeight="false" outlineLevel="0" collapsed="false">
      <c r="A142" s="51"/>
      <c r="B142" s="50" t="s">
        <v>79</v>
      </c>
      <c r="C142" s="50" t="n">
        <v>4.01</v>
      </c>
      <c r="D142" s="50"/>
      <c r="E142" s="50"/>
      <c r="F142" s="50"/>
      <c r="G142" s="50"/>
      <c r="H142" s="50"/>
      <c r="I142" s="50" t="n">
        <v>4.01</v>
      </c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2"/>
      <c r="V142" s="50"/>
      <c r="W142" s="50"/>
      <c r="X142" s="50"/>
      <c r="Y142" s="50"/>
      <c r="Z142" s="50"/>
      <c r="AA142" s="50"/>
    </row>
    <row r="143" customFormat="false" ht="12.75" hidden="false" customHeight="false" outlineLevel="0" collapsed="false">
      <c r="A143" s="51"/>
      <c r="B143" s="50" t="s">
        <v>80</v>
      </c>
      <c r="C143" s="50" t="n">
        <v>12.56</v>
      </c>
      <c r="D143" s="50"/>
      <c r="E143" s="50"/>
      <c r="F143" s="50"/>
      <c r="G143" s="50"/>
      <c r="H143" s="50"/>
      <c r="I143" s="50" t="n">
        <v>12.56</v>
      </c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2"/>
      <c r="V143" s="50"/>
      <c r="W143" s="50"/>
      <c r="X143" s="50"/>
      <c r="Y143" s="50"/>
      <c r="Z143" s="50"/>
      <c r="AA143" s="50"/>
    </row>
    <row r="144" customFormat="false" ht="12.75" hidden="false" customHeight="false" outlineLevel="0" collapsed="false">
      <c r="A144" s="51"/>
      <c r="B144" s="50" t="s">
        <v>81</v>
      </c>
      <c r="C144" s="50" t="n">
        <v>15.43</v>
      </c>
      <c r="D144" s="50"/>
      <c r="E144" s="50"/>
      <c r="F144" s="50"/>
      <c r="G144" s="50"/>
      <c r="H144" s="50"/>
      <c r="I144" s="50" t="n">
        <v>15.43</v>
      </c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2"/>
      <c r="V144" s="50"/>
      <c r="W144" s="50"/>
      <c r="X144" s="50"/>
      <c r="Y144" s="50"/>
      <c r="Z144" s="50"/>
      <c r="AA144" s="50"/>
    </row>
    <row r="145" customFormat="false" ht="12.75" hidden="false" customHeight="false" outlineLevel="0" collapsed="false">
      <c r="B145" s="2" t="s">
        <v>82</v>
      </c>
      <c r="C145" s="2" t="n">
        <v>11.2</v>
      </c>
      <c r="L145" s="2" t="n">
        <v>11.2</v>
      </c>
    </row>
    <row r="146" customFormat="false" ht="12.75" hidden="false" customHeight="false" outlineLevel="0" collapsed="false">
      <c r="B146" s="2" t="s">
        <v>83</v>
      </c>
      <c r="C146" s="2" t="n">
        <v>14.36</v>
      </c>
      <c r="L146" s="2" t="n">
        <v>14.36</v>
      </c>
    </row>
    <row r="148" customFormat="false" ht="12.75" hidden="false" customHeight="false" outlineLevel="0" collapsed="false">
      <c r="S148" s="2" t="n">
        <f aca="false">D78-O152</f>
        <v>130.56</v>
      </c>
    </row>
    <row r="150" customFormat="false" ht="12.75" hidden="false" customHeight="false" outlineLevel="0" collapsed="false">
      <c r="B150" s="53" t="s">
        <v>85</v>
      </c>
      <c r="C150" s="54" t="n">
        <f aca="false">SUM(C84:C148)</f>
        <v>731.76</v>
      </c>
      <c r="D150" s="28"/>
      <c r="G150" s="54" t="n">
        <f aca="false">SUM(G84:G149)</f>
        <v>444.26</v>
      </c>
      <c r="H150" s="54" t="n">
        <f aca="false">SUM(H83:H149)</f>
        <v>51.21</v>
      </c>
      <c r="I150" s="54" t="n">
        <f aca="false">SUM(I83:I149)</f>
        <v>199.73</v>
      </c>
      <c r="J150" s="23"/>
      <c r="K150" s="54" t="n">
        <f aca="false">SUM(K83:K149)</f>
        <v>0</v>
      </c>
      <c r="L150" s="54" t="n">
        <f aca="false">SUM(L83:L149)</f>
        <v>25.56</v>
      </c>
      <c r="M150" s="54" t="n">
        <f aca="false">SUM(M83:M149)</f>
        <v>11</v>
      </c>
      <c r="N150" s="54"/>
      <c r="O150" s="54" t="n">
        <f aca="false">SUM(O83:O149)</f>
        <v>0</v>
      </c>
      <c r="P150" s="23"/>
      <c r="Q150" s="54" t="n">
        <f aca="false">SUM(Q83:Q149)</f>
        <v>0</v>
      </c>
      <c r="R150" s="54"/>
      <c r="S150" s="54" t="n">
        <f aca="false">SUM(S83:S149)</f>
        <v>130.56</v>
      </c>
    </row>
    <row r="151" customFormat="false" ht="12.75" hidden="false" customHeight="false" outlineLevel="0" collapsed="false">
      <c r="F151" s="55" t="s">
        <v>4</v>
      </c>
      <c r="G151" s="56"/>
      <c r="H151" s="56"/>
      <c r="I151" s="21" t="n">
        <f aca="false">SUM(G150:I150)</f>
        <v>695.2</v>
      </c>
      <c r="J151" s="57"/>
      <c r="K151" s="4"/>
      <c r="L151" s="4"/>
      <c r="M151" s="4"/>
      <c r="N151" s="4"/>
    </row>
    <row r="152" customFormat="false" ht="12.75" hidden="false" customHeight="false" outlineLevel="0" collapsed="false">
      <c r="F152" s="58" t="s">
        <v>3</v>
      </c>
      <c r="G152" s="59"/>
      <c r="H152" s="59"/>
      <c r="I152" s="59"/>
      <c r="J152" s="59"/>
      <c r="K152" s="59"/>
      <c r="L152" s="59"/>
      <c r="M152" s="60"/>
      <c r="N152" s="60"/>
      <c r="O152" s="61" t="n">
        <f aca="false">SUM(G150:O150)</f>
        <v>731.76</v>
      </c>
      <c r="P152" s="28"/>
    </row>
    <row r="153" customFormat="false" ht="12.75" hidden="false" customHeight="false" outlineLevel="0" collapsed="false">
      <c r="F153" s="6" t="s">
        <v>1</v>
      </c>
      <c r="G153" s="62"/>
      <c r="H153" s="62"/>
      <c r="I153" s="62"/>
      <c r="J153" s="62"/>
      <c r="K153" s="62"/>
      <c r="L153" s="62"/>
      <c r="M153" s="62"/>
      <c r="N153" s="62"/>
      <c r="O153" s="62"/>
      <c r="P153" s="62"/>
      <c r="Q153" s="63"/>
      <c r="R153" s="63"/>
      <c r="S153" s="64" t="n">
        <f aca="false">SUM(G150:S150)</f>
        <v>862.32</v>
      </c>
    </row>
    <row r="155" customFormat="false" ht="12.75" hidden="false" customHeight="false" outlineLevel="0" collapsed="false">
      <c r="B155" s="4" t="s">
        <v>0</v>
      </c>
      <c r="C155" s="5" t="s">
        <v>1</v>
      </c>
      <c r="D155" s="5" t="n">
        <f aca="false">U166</f>
        <v>862.49</v>
      </c>
      <c r="F155" s="6" t="s">
        <v>1</v>
      </c>
      <c r="G155" s="7"/>
      <c r="H155" s="7"/>
      <c r="I155" s="7"/>
      <c r="J155" s="7"/>
      <c r="K155" s="7"/>
      <c r="L155" s="7"/>
      <c r="M155" s="7"/>
      <c r="N155" s="7"/>
      <c r="O155" s="7"/>
      <c r="P155" s="8"/>
      <c r="Q155" s="8"/>
      <c r="R155" s="8"/>
      <c r="S155" s="9"/>
    </row>
    <row r="156" customFormat="false" ht="12.75" hidden="false" customHeight="false" outlineLevel="0" collapsed="false">
      <c r="B156" s="4" t="s">
        <v>133</v>
      </c>
      <c r="F156" s="11" t="s">
        <v>3</v>
      </c>
      <c r="G156" s="12"/>
      <c r="H156" s="12"/>
      <c r="I156" s="12"/>
      <c r="J156" s="12"/>
      <c r="K156" s="13"/>
      <c r="L156" s="13"/>
      <c r="M156" s="13"/>
      <c r="N156" s="13"/>
      <c r="O156" s="13"/>
      <c r="P156" s="14"/>
      <c r="Q156" s="15"/>
      <c r="R156" s="16"/>
      <c r="S156" s="17"/>
    </row>
    <row r="157" customFormat="false" ht="12.75" hidden="false" customHeight="false" outlineLevel="0" collapsed="false">
      <c r="F157" s="19" t="s">
        <v>4</v>
      </c>
      <c r="G157" s="20"/>
      <c r="H157" s="20"/>
      <c r="I157" s="21"/>
      <c r="J157" s="14"/>
      <c r="K157" s="11"/>
      <c r="L157" s="12"/>
      <c r="M157" s="12"/>
      <c r="N157" s="12"/>
      <c r="O157" s="22"/>
      <c r="P157" s="23"/>
      <c r="Q157" s="24"/>
      <c r="R157" s="25"/>
      <c r="S157" s="26"/>
    </row>
    <row r="158" customFormat="false" ht="12.75" hidden="false" customHeight="false" outlineLevel="0" collapsed="false">
      <c r="F158" s="4"/>
      <c r="G158" s="27" t="s">
        <v>5</v>
      </c>
      <c r="H158" s="27" t="s">
        <v>6</v>
      </c>
      <c r="I158" s="27" t="s">
        <v>7</v>
      </c>
      <c r="J158" s="28"/>
      <c r="K158" s="29" t="s">
        <v>8</v>
      </c>
      <c r="L158" s="29" t="s">
        <v>9</v>
      </c>
      <c r="M158" s="29" t="s">
        <v>10</v>
      </c>
      <c r="N158" s="29"/>
      <c r="O158" s="29" t="s">
        <v>11</v>
      </c>
      <c r="P158" s="4"/>
      <c r="Q158" s="30" t="s">
        <v>12</v>
      </c>
      <c r="R158" s="30"/>
      <c r="S158" s="30" t="s">
        <v>13</v>
      </c>
      <c r="U158" s="31" t="s">
        <v>14</v>
      </c>
      <c r="V158" s="32" t="s">
        <v>134</v>
      </c>
    </row>
    <row r="159" customFormat="false" ht="12.75" hidden="false" customHeight="false" outlineLevel="0" collapsed="false">
      <c r="U159" s="65"/>
      <c r="V159" s="66"/>
    </row>
    <row r="160" s="2" customFormat="true" ht="12.75" hidden="false" customHeight="false" outlineLevel="0" collapsed="false">
      <c r="U160" s="65" t="n">
        <v>901.95</v>
      </c>
      <c r="V160" s="66" t="s">
        <v>19</v>
      </c>
    </row>
    <row r="161" customFormat="false" ht="12.75" hidden="false" customHeight="false" outlineLevel="0" collapsed="false">
      <c r="A161" s="33" t="s">
        <v>135</v>
      </c>
      <c r="B161" s="10" t="s">
        <v>17</v>
      </c>
      <c r="C161" s="10" t="n">
        <v>11.29</v>
      </c>
      <c r="D161" s="10"/>
      <c r="E161" s="10"/>
      <c r="F161" s="10"/>
      <c r="G161" s="10" t="n">
        <v>11.29</v>
      </c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34" t="n">
        <v>-7.76</v>
      </c>
      <c r="V161" s="35" t="s">
        <v>23</v>
      </c>
      <c r="W161" s="10"/>
      <c r="X161" s="10"/>
      <c r="Y161" s="10"/>
      <c r="Z161" s="10"/>
      <c r="AA161" s="10"/>
    </row>
    <row r="162" customFormat="false" ht="12.75" hidden="false" customHeight="false" outlineLevel="0" collapsed="false">
      <c r="A162" s="33" t="s">
        <v>136</v>
      </c>
      <c r="B162" s="10" t="s">
        <v>17</v>
      </c>
      <c r="C162" s="10" t="n">
        <v>12</v>
      </c>
      <c r="D162" s="10"/>
      <c r="E162" s="10"/>
      <c r="F162" s="10"/>
      <c r="G162" s="10" t="n">
        <v>12</v>
      </c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34" t="n">
        <f aca="false">-14.77</f>
        <v>-14.77</v>
      </c>
      <c r="V162" s="35" t="s">
        <v>24</v>
      </c>
      <c r="W162" s="10"/>
      <c r="X162" s="10"/>
      <c r="Y162" s="10"/>
      <c r="Z162" s="10"/>
      <c r="AA162" s="10"/>
    </row>
    <row r="163" customFormat="false" ht="12.75" hidden="false" customHeight="false" outlineLevel="0" collapsed="false">
      <c r="A163" s="33" t="s">
        <v>137</v>
      </c>
      <c r="B163" s="10" t="s">
        <v>17</v>
      </c>
      <c r="C163" s="10" t="n">
        <v>17.8</v>
      </c>
      <c r="D163" s="10"/>
      <c r="E163" s="10"/>
      <c r="F163" s="10"/>
      <c r="G163" s="10" t="n">
        <v>17.8</v>
      </c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34" t="n">
        <v>-16.93</v>
      </c>
      <c r="V163" s="35" t="s">
        <v>27</v>
      </c>
      <c r="W163" s="10"/>
      <c r="X163" s="10"/>
      <c r="Y163" s="10"/>
      <c r="Z163" s="10"/>
      <c r="AA163" s="10"/>
    </row>
    <row r="164" customFormat="false" ht="12.75" hidden="false" customHeight="false" outlineLevel="0" collapsed="false">
      <c r="A164" s="36"/>
      <c r="B164" s="18" t="s">
        <v>90</v>
      </c>
      <c r="C164" s="18" t="n">
        <v>0.91</v>
      </c>
      <c r="D164" s="18"/>
      <c r="E164" s="18"/>
      <c r="F164" s="18"/>
      <c r="G164" s="18" t="n">
        <v>0.91</v>
      </c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37" t="n">
        <v>-4.38</v>
      </c>
      <c r="V164" s="38" t="s">
        <v>26</v>
      </c>
      <c r="W164" s="18"/>
      <c r="X164" s="18"/>
      <c r="Y164" s="18"/>
      <c r="Z164" s="18"/>
      <c r="AA164" s="18"/>
    </row>
    <row r="165" customFormat="false" ht="12.75" hidden="false" customHeight="false" outlineLevel="0" collapsed="false">
      <c r="A165" s="33" t="s">
        <v>138</v>
      </c>
      <c r="B165" s="10" t="s">
        <v>17</v>
      </c>
      <c r="C165" s="10" t="n">
        <v>23.99</v>
      </c>
      <c r="D165" s="10"/>
      <c r="E165" s="10"/>
      <c r="F165" s="10"/>
      <c r="G165" s="10" t="n">
        <v>23.99</v>
      </c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34"/>
      <c r="V165" s="35"/>
      <c r="W165" s="10"/>
      <c r="X165" s="10"/>
      <c r="Y165" s="10"/>
      <c r="Z165" s="10"/>
      <c r="AA165" s="10"/>
    </row>
    <row r="166" customFormat="false" ht="12.75" hidden="false" customHeight="false" outlineLevel="0" collapsed="false">
      <c r="A166" s="36"/>
      <c r="B166" s="18" t="s">
        <v>90</v>
      </c>
      <c r="C166" s="18" t="n">
        <v>0.99</v>
      </c>
      <c r="D166" s="18"/>
      <c r="E166" s="18"/>
      <c r="F166" s="18"/>
      <c r="G166" s="18" t="n">
        <v>0.99</v>
      </c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40" t="n">
        <f aca="false">SUM(U160:U163)</f>
        <v>862.49</v>
      </c>
      <c r="V166" s="41" t="s">
        <v>29</v>
      </c>
      <c r="W166" s="18"/>
      <c r="X166" s="18"/>
      <c r="Y166" s="18"/>
      <c r="Z166" s="18"/>
      <c r="AA166" s="18"/>
    </row>
    <row r="167" customFormat="false" ht="12.75" hidden="false" customHeight="false" outlineLevel="0" collapsed="false">
      <c r="A167" s="33" t="s">
        <v>139</v>
      </c>
      <c r="B167" s="10" t="s">
        <v>17</v>
      </c>
      <c r="C167" s="10" t="n">
        <v>14.71</v>
      </c>
      <c r="D167" s="10"/>
      <c r="E167" s="10"/>
      <c r="F167" s="10"/>
      <c r="G167" s="10" t="n">
        <v>14.71</v>
      </c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42"/>
      <c r="V167" s="43"/>
      <c r="W167" s="10"/>
      <c r="X167" s="10"/>
      <c r="Y167" s="10"/>
      <c r="Z167" s="10"/>
      <c r="AA167" s="10"/>
    </row>
    <row r="168" customFormat="false" ht="12.75" hidden="false" customHeight="false" outlineLevel="0" collapsed="false">
      <c r="A168" s="33" t="s">
        <v>140</v>
      </c>
      <c r="B168" s="10" t="s">
        <v>17</v>
      </c>
      <c r="C168" s="10" t="n">
        <v>13.74</v>
      </c>
      <c r="D168" s="10"/>
      <c r="E168" s="10"/>
      <c r="F168" s="10"/>
      <c r="G168" s="10" t="n">
        <v>13.74</v>
      </c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45"/>
      <c r="V168" s="10"/>
      <c r="W168" s="10"/>
      <c r="X168" s="10"/>
      <c r="Y168" s="10"/>
      <c r="Z168" s="10"/>
      <c r="AA168" s="10"/>
    </row>
    <row r="169" customFormat="false" ht="12.75" hidden="false" customHeight="false" outlineLevel="0" collapsed="false">
      <c r="A169" s="36"/>
      <c r="B169" s="18" t="s">
        <v>90</v>
      </c>
      <c r="C169" s="18" t="n">
        <v>1.09</v>
      </c>
      <c r="D169" s="18"/>
      <c r="E169" s="18"/>
      <c r="F169" s="18"/>
      <c r="G169" s="18" t="n">
        <v>1.09</v>
      </c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44"/>
      <c r="V169" s="18"/>
      <c r="W169" s="18"/>
      <c r="X169" s="18"/>
      <c r="Y169" s="18"/>
      <c r="Z169" s="18"/>
      <c r="AA169" s="18"/>
    </row>
    <row r="170" customFormat="false" ht="12.75" hidden="false" customHeight="false" outlineLevel="0" collapsed="false">
      <c r="A170" s="33" t="s">
        <v>141</v>
      </c>
      <c r="B170" s="10" t="s">
        <v>17</v>
      </c>
      <c r="C170" s="10" t="n">
        <v>12.38</v>
      </c>
      <c r="D170" s="10"/>
      <c r="E170" s="10"/>
      <c r="F170" s="10"/>
      <c r="G170" s="10" t="n">
        <v>12.38</v>
      </c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45"/>
      <c r="V170" s="10"/>
      <c r="W170" s="10"/>
      <c r="X170" s="10"/>
      <c r="Y170" s="10"/>
      <c r="Z170" s="10"/>
      <c r="AA170" s="10"/>
    </row>
    <row r="171" customFormat="false" ht="12.75" hidden="false" customHeight="false" outlineLevel="0" collapsed="false">
      <c r="A171" s="36"/>
      <c r="B171" s="18" t="s">
        <v>90</v>
      </c>
      <c r="C171" s="18" t="n">
        <v>1.81</v>
      </c>
      <c r="D171" s="18"/>
      <c r="E171" s="18"/>
      <c r="F171" s="18"/>
      <c r="G171" s="18" t="n">
        <v>1.81</v>
      </c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44"/>
      <c r="V171" s="18"/>
      <c r="W171" s="18"/>
      <c r="X171" s="18"/>
      <c r="Y171" s="18"/>
      <c r="Z171" s="18"/>
      <c r="AA171" s="18"/>
    </row>
    <row r="173" customFormat="false" ht="12.75" hidden="false" customHeight="false" outlineLevel="0" collapsed="false">
      <c r="A173" s="48" t="s">
        <v>142</v>
      </c>
      <c r="B173" s="39" t="s">
        <v>34</v>
      </c>
      <c r="C173" s="39" t="n">
        <v>7.19</v>
      </c>
      <c r="D173" s="39"/>
      <c r="E173" s="39"/>
      <c r="F173" s="39"/>
      <c r="G173" s="39"/>
      <c r="H173" s="39"/>
      <c r="I173" s="39"/>
      <c r="J173" s="39"/>
      <c r="K173" s="39"/>
      <c r="L173" s="39"/>
      <c r="M173" s="39"/>
      <c r="N173" s="39"/>
      <c r="O173" s="39"/>
      <c r="P173" s="39"/>
      <c r="Q173" s="39"/>
      <c r="R173" s="39"/>
      <c r="S173" s="39"/>
      <c r="T173" s="39"/>
      <c r="U173" s="49"/>
      <c r="V173" s="39"/>
      <c r="W173" s="39"/>
      <c r="X173" s="39"/>
      <c r="Y173" s="39"/>
      <c r="Z173" s="39"/>
      <c r="AA173" s="39"/>
    </row>
    <row r="175" customFormat="false" ht="12.75" hidden="false" customHeight="false" outlineLevel="0" collapsed="false">
      <c r="A175" s="75" t="s">
        <v>143</v>
      </c>
      <c r="B175" s="10" t="s">
        <v>17</v>
      </c>
      <c r="C175" s="10" t="n">
        <v>15.66</v>
      </c>
      <c r="D175" s="10"/>
      <c r="E175" s="10"/>
      <c r="F175" s="10"/>
      <c r="G175" s="10" t="n">
        <v>15.66</v>
      </c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</row>
    <row r="176" customFormat="false" ht="12.75" hidden="false" customHeight="false" outlineLevel="0" collapsed="false">
      <c r="A176" s="33" t="s">
        <v>144</v>
      </c>
      <c r="B176" s="10" t="s">
        <v>17</v>
      </c>
      <c r="C176" s="10" t="n">
        <v>15.74</v>
      </c>
      <c r="D176" s="10"/>
      <c r="E176" s="10"/>
      <c r="F176" s="10"/>
      <c r="G176" s="10" t="n">
        <v>15.74</v>
      </c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</row>
    <row r="177" customFormat="false" ht="12.75" hidden="false" customHeight="false" outlineLevel="0" collapsed="false">
      <c r="A177" s="75" t="s">
        <v>145</v>
      </c>
      <c r="B177" s="10" t="s">
        <v>17</v>
      </c>
      <c r="C177" s="10" t="n">
        <v>7.72</v>
      </c>
      <c r="D177" s="10"/>
      <c r="E177" s="10"/>
      <c r="F177" s="10"/>
      <c r="G177" s="10" t="n">
        <v>7.72</v>
      </c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</row>
    <row r="178" customFormat="false" ht="12.75" hidden="false" customHeight="false" outlineLevel="0" collapsed="false">
      <c r="A178" s="33" t="s">
        <v>146</v>
      </c>
      <c r="B178" s="10" t="s">
        <v>39</v>
      </c>
      <c r="C178" s="10" t="n">
        <v>14.9</v>
      </c>
      <c r="D178" s="10"/>
      <c r="E178" s="10"/>
      <c r="F178" s="10"/>
      <c r="G178" s="10"/>
      <c r="H178" s="10" t="n">
        <v>14.9</v>
      </c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</row>
    <row r="179" customFormat="false" ht="12.75" hidden="false" customHeight="false" outlineLevel="0" collapsed="false">
      <c r="A179" s="75" t="s">
        <v>147</v>
      </c>
      <c r="B179" s="10" t="s">
        <v>17</v>
      </c>
      <c r="C179" s="10" t="n">
        <v>7.76</v>
      </c>
      <c r="D179" s="10"/>
      <c r="E179" s="10"/>
      <c r="F179" s="10"/>
      <c r="G179" s="10" t="n">
        <v>7.76</v>
      </c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</row>
    <row r="180" customFormat="false" ht="12.75" hidden="false" customHeight="false" outlineLevel="0" collapsed="false">
      <c r="A180" s="33" t="s">
        <v>148</v>
      </c>
      <c r="B180" s="10" t="s">
        <v>17</v>
      </c>
      <c r="C180" s="10" t="n">
        <v>7.79</v>
      </c>
      <c r="D180" s="10"/>
      <c r="E180" s="10"/>
      <c r="F180" s="10"/>
      <c r="G180" s="10" t="n">
        <v>7.79</v>
      </c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</row>
    <row r="181" customFormat="false" ht="12.75" hidden="false" customHeight="false" outlineLevel="0" collapsed="false">
      <c r="A181" s="75" t="s">
        <v>149</v>
      </c>
      <c r="B181" s="10" t="s">
        <v>17</v>
      </c>
      <c r="C181" s="10" t="n">
        <v>7.14</v>
      </c>
      <c r="D181" s="10"/>
      <c r="E181" s="10"/>
      <c r="F181" s="10"/>
      <c r="G181" s="10" t="n">
        <v>7.14</v>
      </c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</row>
    <row r="182" customFormat="false" ht="12.75" hidden="false" customHeight="false" outlineLevel="0" collapsed="false">
      <c r="A182" s="33" t="s">
        <v>150</v>
      </c>
      <c r="B182" s="10" t="s">
        <v>17</v>
      </c>
      <c r="C182" s="10" t="n">
        <v>7.76</v>
      </c>
      <c r="D182" s="10"/>
      <c r="E182" s="10"/>
      <c r="F182" s="10"/>
      <c r="G182" s="10" t="n">
        <v>7.76</v>
      </c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</row>
    <row r="183" customFormat="false" ht="12.75" hidden="false" customHeight="false" outlineLevel="0" collapsed="false">
      <c r="A183" s="75" t="s">
        <v>151</v>
      </c>
      <c r="B183" s="10" t="s">
        <v>17</v>
      </c>
      <c r="C183" s="10" t="n">
        <v>15.73</v>
      </c>
      <c r="D183" s="10"/>
      <c r="E183" s="10"/>
      <c r="F183" s="10"/>
      <c r="G183" s="10" t="n">
        <v>15.73</v>
      </c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</row>
    <row r="184" customFormat="false" ht="12.75" hidden="false" customHeight="false" outlineLevel="0" collapsed="false">
      <c r="A184" s="33" t="s">
        <v>152</v>
      </c>
      <c r="B184" s="10" t="s">
        <v>17</v>
      </c>
      <c r="C184" s="10" t="n">
        <v>7.73</v>
      </c>
      <c r="D184" s="10"/>
      <c r="E184" s="10"/>
      <c r="F184" s="10"/>
      <c r="G184" s="10" t="n">
        <v>7.73</v>
      </c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</row>
    <row r="185" customFormat="false" ht="12.75" hidden="false" customHeight="false" outlineLevel="0" collapsed="false">
      <c r="A185" s="75" t="s">
        <v>153</v>
      </c>
      <c r="B185" s="10" t="s">
        <v>17</v>
      </c>
      <c r="C185" s="10" t="n">
        <v>6.5</v>
      </c>
      <c r="D185" s="10"/>
      <c r="E185" s="10"/>
      <c r="F185" s="10"/>
      <c r="G185" s="10" t="n">
        <v>6.5</v>
      </c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</row>
    <row r="186" customFormat="false" ht="12.75" hidden="false" customHeight="false" outlineLevel="0" collapsed="false">
      <c r="A186" s="33" t="s">
        <v>154</v>
      </c>
      <c r="B186" s="10" t="s">
        <v>17</v>
      </c>
      <c r="C186" s="10" t="n">
        <v>32.82</v>
      </c>
      <c r="D186" s="10"/>
      <c r="E186" s="10"/>
      <c r="F186" s="10"/>
      <c r="G186" s="10" t="n">
        <v>32.82</v>
      </c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</row>
    <row r="187" s="2" customFormat="true" ht="12.75" hidden="false" customHeight="false" outlineLevel="0" collapsed="false"/>
    <row r="188" customFormat="false" ht="12.75" hidden="false" customHeight="false" outlineLevel="0" collapsed="false">
      <c r="A188" s="33" t="s">
        <v>155</v>
      </c>
      <c r="B188" s="10" t="s">
        <v>17</v>
      </c>
      <c r="C188" s="10" t="n">
        <v>9.52</v>
      </c>
      <c r="D188" s="10"/>
      <c r="E188" s="10"/>
      <c r="F188" s="10"/>
      <c r="G188" s="10" t="n">
        <v>9.52</v>
      </c>
      <c r="H188" s="10"/>
      <c r="I188" s="10" t="n">
        <v>7.19</v>
      </c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</row>
    <row r="189" customFormat="false" ht="12.75" hidden="false" customHeight="false" outlineLevel="0" collapsed="false">
      <c r="A189" s="33" t="s">
        <v>156</v>
      </c>
      <c r="B189" s="10" t="s">
        <v>17</v>
      </c>
      <c r="C189" s="10" t="n">
        <v>12.51</v>
      </c>
      <c r="D189" s="10"/>
      <c r="E189" s="10"/>
      <c r="F189" s="10"/>
      <c r="G189" s="10" t="n">
        <v>12.51</v>
      </c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</row>
    <row r="190" customFormat="false" ht="12.75" hidden="false" customHeight="false" outlineLevel="0" collapsed="false">
      <c r="A190" s="33" t="s">
        <v>157</v>
      </c>
      <c r="B190" s="10" t="s">
        <v>17</v>
      </c>
      <c r="C190" s="10" t="n">
        <v>20.01</v>
      </c>
      <c r="D190" s="10"/>
      <c r="E190" s="10"/>
      <c r="F190" s="10"/>
      <c r="G190" s="10" t="n">
        <v>20.01</v>
      </c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</row>
    <row r="191" customFormat="false" ht="12.75" hidden="false" customHeight="false" outlineLevel="0" collapsed="false">
      <c r="A191" s="33" t="s">
        <v>158</v>
      </c>
      <c r="B191" s="10" t="s">
        <v>17</v>
      </c>
      <c r="C191" s="10" t="n">
        <v>15.92</v>
      </c>
      <c r="D191" s="10"/>
      <c r="E191" s="10"/>
      <c r="F191" s="10"/>
      <c r="G191" s="10" t="n">
        <v>15.92</v>
      </c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</row>
    <row r="192" customFormat="false" ht="12.75" hidden="false" customHeight="false" outlineLevel="0" collapsed="false">
      <c r="A192" s="33" t="s">
        <v>159</v>
      </c>
      <c r="B192" s="10" t="s">
        <v>17</v>
      </c>
      <c r="C192" s="10" t="n">
        <v>11.64</v>
      </c>
      <c r="D192" s="10"/>
      <c r="E192" s="10"/>
      <c r="F192" s="10"/>
      <c r="G192" s="10" t="n">
        <v>11.64</v>
      </c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</row>
    <row r="193" customFormat="false" ht="12.75" hidden="false" customHeight="false" outlineLevel="0" collapsed="false">
      <c r="A193" s="33" t="s">
        <v>160</v>
      </c>
      <c r="B193" s="10" t="s">
        <v>17</v>
      </c>
      <c r="C193" s="10" t="n">
        <v>11.28</v>
      </c>
      <c r="D193" s="10"/>
      <c r="E193" s="10"/>
      <c r="F193" s="10"/>
      <c r="G193" s="10" t="n">
        <v>11.28</v>
      </c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</row>
    <row r="194" customFormat="false" ht="12.75" hidden="false" customHeight="false" outlineLevel="0" collapsed="false">
      <c r="A194" s="33" t="s">
        <v>161</v>
      </c>
      <c r="B194" s="10" t="s">
        <v>17</v>
      </c>
      <c r="C194" s="10" t="n">
        <v>18.69</v>
      </c>
      <c r="D194" s="10"/>
      <c r="E194" s="10"/>
      <c r="F194" s="10"/>
      <c r="G194" s="10" t="n">
        <v>18.69</v>
      </c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</row>
    <row r="195" customFormat="false" ht="12.75" hidden="false" customHeight="false" outlineLevel="0" collapsed="false">
      <c r="A195" s="76" t="s">
        <v>162</v>
      </c>
      <c r="B195" s="77" t="s">
        <v>163</v>
      </c>
      <c r="C195" s="77" t="n">
        <v>5.41</v>
      </c>
      <c r="D195" s="77"/>
      <c r="E195" s="77"/>
      <c r="F195" s="77"/>
      <c r="G195" s="77" t="n">
        <v>5.41</v>
      </c>
      <c r="H195" s="77"/>
      <c r="I195" s="77"/>
      <c r="J195" s="77"/>
      <c r="K195" s="77"/>
      <c r="L195" s="77"/>
      <c r="M195" s="77"/>
      <c r="N195" s="77"/>
      <c r="O195" s="77"/>
      <c r="P195" s="77"/>
      <c r="Q195" s="77"/>
      <c r="R195" s="77"/>
      <c r="S195" s="77"/>
      <c r="T195" s="77"/>
      <c r="U195" s="78"/>
      <c r="V195" s="77"/>
      <c r="W195" s="77"/>
      <c r="X195" s="77"/>
      <c r="Y195" s="77"/>
      <c r="Z195" s="77"/>
      <c r="AA195" s="77"/>
    </row>
    <row r="196" customFormat="false" ht="12.75" hidden="false" customHeight="false" outlineLevel="0" collapsed="false">
      <c r="A196" s="33" t="s">
        <v>164</v>
      </c>
      <c r="B196" s="10" t="s">
        <v>17</v>
      </c>
      <c r="C196" s="10" t="n">
        <v>20.94</v>
      </c>
      <c r="D196" s="10"/>
      <c r="E196" s="10"/>
      <c r="F196" s="10"/>
      <c r="G196" s="10" t="n">
        <v>20.94</v>
      </c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45"/>
      <c r="V196" s="10"/>
      <c r="W196" s="10"/>
      <c r="X196" s="10"/>
      <c r="Y196" s="10"/>
      <c r="Z196" s="10"/>
      <c r="AA196" s="10"/>
    </row>
    <row r="197" customFormat="false" ht="12.75" hidden="false" customHeight="false" outlineLevel="0" collapsed="false">
      <c r="A197" s="33" t="s">
        <v>165</v>
      </c>
      <c r="B197" s="10" t="s">
        <v>121</v>
      </c>
      <c r="C197" s="10" t="n">
        <v>36.49</v>
      </c>
      <c r="D197" s="10"/>
      <c r="E197" s="10"/>
      <c r="F197" s="10"/>
      <c r="G197" s="10"/>
      <c r="H197" s="10" t="n">
        <v>36.49</v>
      </c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45"/>
      <c r="V197" s="10"/>
      <c r="W197" s="10"/>
      <c r="X197" s="10"/>
      <c r="Y197" s="10"/>
      <c r="Z197" s="10"/>
      <c r="AA197" s="10"/>
    </row>
    <row r="198" customFormat="false" ht="12.75" hidden="false" customHeight="false" outlineLevel="0" collapsed="false">
      <c r="A198" s="33" t="s">
        <v>166</v>
      </c>
      <c r="B198" s="10" t="s">
        <v>17</v>
      </c>
      <c r="C198" s="10" t="n">
        <v>17.4</v>
      </c>
      <c r="D198" s="10"/>
      <c r="E198" s="10"/>
      <c r="F198" s="10"/>
      <c r="G198" s="10" t="n">
        <v>17.4</v>
      </c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45"/>
      <c r="V198" s="10"/>
      <c r="W198" s="10"/>
      <c r="X198" s="10"/>
      <c r="Y198" s="10"/>
      <c r="Z198" s="10"/>
      <c r="AA198" s="10"/>
    </row>
    <row r="199" customFormat="false" ht="12.75" hidden="false" customHeight="false" outlineLevel="0" collapsed="false">
      <c r="A199" s="33" t="s">
        <v>167</v>
      </c>
      <c r="B199" s="10" t="s">
        <v>17</v>
      </c>
      <c r="C199" s="10" t="n">
        <v>9.14</v>
      </c>
      <c r="D199" s="10"/>
      <c r="E199" s="10"/>
      <c r="F199" s="10"/>
      <c r="G199" s="10" t="n">
        <v>9.14</v>
      </c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45"/>
      <c r="V199" s="10"/>
      <c r="W199" s="10"/>
      <c r="X199" s="10"/>
      <c r="Y199" s="10"/>
      <c r="Z199" s="10"/>
      <c r="AA199" s="10"/>
    </row>
    <row r="200" customFormat="false" ht="12.75" hidden="false" customHeight="false" outlineLevel="0" collapsed="false">
      <c r="A200" s="33" t="s">
        <v>168</v>
      </c>
      <c r="B200" s="10" t="s">
        <v>17</v>
      </c>
      <c r="C200" s="10" t="n">
        <v>18.53</v>
      </c>
      <c r="D200" s="10"/>
      <c r="E200" s="10"/>
      <c r="F200" s="10"/>
      <c r="G200" s="10" t="n">
        <v>18.53</v>
      </c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45"/>
      <c r="V200" s="10"/>
      <c r="W200" s="10"/>
      <c r="X200" s="10"/>
      <c r="Y200" s="10"/>
      <c r="Z200" s="10"/>
      <c r="AA200" s="10"/>
    </row>
    <row r="201" customFormat="false" ht="12.75" hidden="false" customHeight="false" outlineLevel="0" collapsed="false">
      <c r="A201" s="33" t="s">
        <v>169</v>
      </c>
      <c r="B201" s="10" t="s">
        <v>17</v>
      </c>
      <c r="C201" s="10" t="n">
        <v>7.79</v>
      </c>
      <c r="D201" s="10"/>
      <c r="E201" s="10"/>
      <c r="F201" s="10"/>
      <c r="G201" s="10" t="n">
        <v>7.79</v>
      </c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45"/>
      <c r="V201" s="10"/>
      <c r="W201" s="10"/>
      <c r="X201" s="10"/>
      <c r="Y201" s="10"/>
      <c r="Z201" s="10"/>
      <c r="AA201" s="10"/>
    </row>
    <row r="202" customFormat="false" ht="12.75" hidden="false" customHeight="false" outlineLevel="0" collapsed="false">
      <c r="A202" s="33" t="s">
        <v>170</v>
      </c>
      <c r="B202" s="10" t="s">
        <v>17</v>
      </c>
      <c r="C202" s="10" t="n">
        <v>9.58</v>
      </c>
      <c r="D202" s="10"/>
      <c r="E202" s="10"/>
      <c r="F202" s="10"/>
      <c r="G202" s="10" t="n">
        <v>9.58</v>
      </c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45"/>
      <c r="V202" s="10"/>
      <c r="W202" s="10"/>
      <c r="X202" s="10"/>
      <c r="Y202" s="10"/>
      <c r="Z202" s="10"/>
      <c r="AA202" s="10"/>
    </row>
    <row r="203" customFormat="false" ht="12.75" hidden="false" customHeight="false" outlineLevel="0" collapsed="false">
      <c r="A203" s="33" t="s">
        <v>171</v>
      </c>
      <c r="B203" s="10" t="s">
        <v>17</v>
      </c>
      <c r="C203" s="10" t="n">
        <v>5.28</v>
      </c>
      <c r="D203" s="10"/>
      <c r="E203" s="10"/>
      <c r="F203" s="10"/>
      <c r="G203" s="10" t="n">
        <v>5.28</v>
      </c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45"/>
      <c r="V203" s="10"/>
      <c r="W203" s="10"/>
      <c r="X203" s="10"/>
      <c r="Y203" s="10"/>
      <c r="Z203" s="10"/>
      <c r="AA203" s="10"/>
    </row>
    <row r="204" customFormat="false" ht="12.75" hidden="false" customHeight="false" outlineLevel="0" collapsed="false">
      <c r="A204" s="33" t="s">
        <v>172</v>
      </c>
      <c r="B204" s="10" t="s">
        <v>17</v>
      </c>
      <c r="C204" s="10" t="n">
        <v>7.01</v>
      </c>
      <c r="D204" s="10"/>
      <c r="E204" s="10"/>
      <c r="F204" s="10"/>
      <c r="G204" s="10" t="n">
        <v>7.01</v>
      </c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45"/>
      <c r="V204" s="10"/>
      <c r="W204" s="10"/>
      <c r="X204" s="10"/>
      <c r="Y204" s="10"/>
      <c r="Z204" s="10"/>
      <c r="AA204" s="10"/>
    </row>
    <row r="205" customFormat="false" ht="12.75" hidden="false" customHeight="false" outlineLevel="0" collapsed="false">
      <c r="A205" s="2"/>
      <c r="E205" s="3"/>
    </row>
    <row r="206" customFormat="false" ht="12.75" hidden="false" customHeight="false" outlineLevel="0" collapsed="false">
      <c r="A206" s="1" t="s">
        <v>173</v>
      </c>
      <c r="B206" s="2" t="s">
        <v>48</v>
      </c>
      <c r="C206" s="2" t="n">
        <v>5.11</v>
      </c>
      <c r="M206" s="2" t="n">
        <v>5.11</v>
      </c>
    </row>
    <row r="208" customFormat="false" ht="12.75" hidden="false" customHeight="false" outlineLevel="0" collapsed="false">
      <c r="A208" s="79"/>
      <c r="B208" s="71" t="s">
        <v>69</v>
      </c>
      <c r="C208" s="71" t="n">
        <v>35.66</v>
      </c>
      <c r="D208" s="71"/>
      <c r="E208" s="71"/>
      <c r="F208" s="71"/>
      <c r="G208" s="71"/>
      <c r="H208" s="71"/>
      <c r="I208" s="71" t="n">
        <v>35.66</v>
      </c>
      <c r="J208" s="71"/>
      <c r="K208" s="71"/>
      <c r="L208" s="71"/>
      <c r="M208" s="71"/>
      <c r="N208" s="71"/>
      <c r="O208" s="71"/>
      <c r="P208" s="71"/>
      <c r="Q208" s="71"/>
      <c r="R208" s="71"/>
      <c r="S208" s="71"/>
      <c r="T208" s="71"/>
      <c r="U208" s="80"/>
      <c r="V208" s="71"/>
      <c r="W208" s="71"/>
      <c r="X208" s="71"/>
      <c r="Y208" s="71"/>
      <c r="Z208" s="71"/>
      <c r="AA208" s="71"/>
    </row>
    <row r="209" customFormat="false" ht="12.75" hidden="false" customHeight="false" outlineLevel="0" collapsed="false">
      <c r="A209" s="36"/>
      <c r="B209" s="18" t="s">
        <v>130</v>
      </c>
      <c r="C209" s="18" t="n">
        <v>0.35</v>
      </c>
      <c r="D209" s="18"/>
      <c r="E209" s="18"/>
      <c r="F209" s="18"/>
      <c r="G209" s="18"/>
      <c r="H209" s="18"/>
      <c r="I209" s="18" t="n">
        <v>0.35</v>
      </c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44"/>
      <c r="V209" s="18"/>
      <c r="W209" s="18"/>
      <c r="X209" s="18"/>
      <c r="Y209" s="18"/>
      <c r="Z209" s="18"/>
      <c r="AA209" s="18"/>
    </row>
    <row r="210" customFormat="false" ht="12.75" hidden="false" customHeight="false" outlineLevel="0" collapsed="false">
      <c r="A210" s="36"/>
      <c r="B210" s="18" t="s">
        <v>131</v>
      </c>
      <c r="C210" s="18" t="n">
        <v>0.34</v>
      </c>
      <c r="D210" s="18"/>
      <c r="E210" s="18"/>
      <c r="F210" s="18"/>
      <c r="G210" s="18"/>
      <c r="H210" s="18"/>
      <c r="I210" s="18" t="n">
        <v>0.34</v>
      </c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44"/>
      <c r="V210" s="18"/>
      <c r="W210" s="18"/>
      <c r="X210" s="18"/>
      <c r="Y210" s="18"/>
      <c r="Z210" s="18"/>
      <c r="AA210" s="18"/>
    </row>
    <row r="211" customFormat="false" ht="12.75" hidden="false" customHeight="false" outlineLevel="0" collapsed="false">
      <c r="A211" s="36"/>
      <c r="B211" s="18" t="s">
        <v>132</v>
      </c>
      <c r="C211" s="18" t="n">
        <v>0.34</v>
      </c>
      <c r="D211" s="18"/>
      <c r="E211" s="18"/>
      <c r="F211" s="18"/>
      <c r="G211" s="18"/>
      <c r="H211" s="18"/>
      <c r="I211" s="18" t="n">
        <v>0.34</v>
      </c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44"/>
      <c r="V211" s="18"/>
      <c r="W211" s="18"/>
      <c r="X211" s="18"/>
      <c r="Y211" s="18"/>
      <c r="Z211" s="18"/>
      <c r="AA211" s="18"/>
    </row>
    <row r="212" customFormat="false" ht="12.75" hidden="false" customHeight="false" outlineLevel="0" collapsed="false">
      <c r="A212" s="79"/>
      <c r="B212" s="71" t="s">
        <v>71</v>
      </c>
      <c r="C212" s="71" t="n">
        <v>26.88</v>
      </c>
      <c r="D212" s="71"/>
      <c r="E212" s="71"/>
      <c r="F212" s="71"/>
      <c r="G212" s="71"/>
      <c r="H212" s="71"/>
      <c r="I212" s="71" t="n">
        <v>26.88</v>
      </c>
      <c r="J212" s="81"/>
      <c r="K212" s="71"/>
      <c r="L212" s="71"/>
      <c r="M212" s="71"/>
      <c r="N212" s="71"/>
      <c r="O212" s="71"/>
      <c r="P212" s="71"/>
      <c r="Q212" s="71"/>
      <c r="R212" s="71"/>
      <c r="S212" s="71"/>
      <c r="T212" s="71"/>
      <c r="U212" s="80"/>
      <c r="V212" s="71"/>
      <c r="W212" s="71"/>
      <c r="X212" s="71"/>
      <c r="Y212" s="71"/>
      <c r="Z212" s="71"/>
      <c r="AA212" s="71"/>
    </row>
    <row r="213" customFormat="false" ht="12.75" hidden="false" customHeight="false" outlineLevel="0" collapsed="false">
      <c r="A213" s="79"/>
      <c r="B213" s="71" t="s">
        <v>72</v>
      </c>
      <c r="C213" s="71" t="n">
        <v>29.98</v>
      </c>
      <c r="D213" s="71"/>
      <c r="E213" s="71"/>
      <c r="F213" s="71"/>
      <c r="G213" s="71"/>
      <c r="H213" s="71"/>
      <c r="I213" s="71" t="n">
        <v>29.98</v>
      </c>
      <c r="J213" s="81"/>
      <c r="K213" s="71"/>
      <c r="L213" s="71"/>
      <c r="M213" s="71"/>
      <c r="N213" s="71"/>
      <c r="O213" s="71"/>
      <c r="P213" s="71"/>
      <c r="Q213" s="71"/>
      <c r="R213" s="71"/>
      <c r="S213" s="71"/>
      <c r="T213" s="71"/>
      <c r="U213" s="80"/>
      <c r="V213" s="71"/>
      <c r="W213" s="71"/>
      <c r="X213" s="71"/>
      <c r="Y213" s="71"/>
      <c r="Z213" s="71"/>
      <c r="AA213" s="71"/>
    </row>
    <row r="214" customFormat="false" ht="12.75" hidden="false" customHeight="false" outlineLevel="0" collapsed="false">
      <c r="A214" s="79"/>
      <c r="B214" s="71" t="s">
        <v>73</v>
      </c>
      <c r="C214" s="71" t="n">
        <v>27.09</v>
      </c>
      <c r="D214" s="71"/>
      <c r="E214" s="71"/>
      <c r="F214" s="71"/>
      <c r="G214" s="71"/>
      <c r="H214" s="71"/>
      <c r="I214" s="71" t="n">
        <v>27.09</v>
      </c>
      <c r="J214" s="81"/>
      <c r="K214" s="71"/>
      <c r="L214" s="71"/>
      <c r="M214" s="71"/>
      <c r="N214" s="71"/>
      <c r="O214" s="71"/>
      <c r="P214" s="71"/>
      <c r="Q214" s="71"/>
      <c r="R214" s="71"/>
      <c r="S214" s="71"/>
      <c r="T214" s="71"/>
      <c r="U214" s="80"/>
      <c r="V214" s="71"/>
      <c r="W214" s="71"/>
      <c r="X214" s="71"/>
      <c r="Y214" s="71"/>
      <c r="Z214" s="71"/>
      <c r="AA214" s="71"/>
    </row>
    <row r="215" customFormat="false" ht="12.75" hidden="false" customHeight="false" outlineLevel="0" collapsed="false">
      <c r="A215" s="79"/>
      <c r="B215" s="71" t="s">
        <v>74</v>
      </c>
      <c r="C215" s="71" t="n">
        <v>20.05</v>
      </c>
      <c r="D215" s="71"/>
      <c r="E215" s="71"/>
      <c r="F215" s="71"/>
      <c r="G215" s="71"/>
      <c r="H215" s="71"/>
      <c r="I215" s="71" t="n">
        <v>20.05</v>
      </c>
      <c r="J215" s="81"/>
      <c r="K215" s="71"/>
      <c r="L215" s="71"/>
      <c r="M215" s="71"/>
      <c r="N215" s="71"/>
      <c r="O215" s="71"/>
      <c r="P215" s="71"/>
      <c r="Q215" s="71"/>
      <c r="R215" s="71"/>
      <c r="S215" s="71"/>
      <c r="T215" s="71"/>
      <c r="U215" s="80"/>
      <c r="V215" s="71"/>
      <c r="W215" s="71"/>
      <c r="X215" s="71"/>
      <c r="Y215" s="71"/>
      <c r="Z215" s="71"/>
      <c r="AA215" s="71"/>
    </row>
    <row r="216" customFormat="false" ht="12.75" hidden="false" customHeight="false" outlineLevel="0" collapsed="false">
      <c r="A216" s="79"/>
      <c r="B216" s="71" t="s">
        <v>76</v>
      </c>
      <c r="C216" s="71" t="n">
        <v>18.76</v>
      </c>
      <c r="D216" s="71"/>
      <c r="E216" s="71"/>
      <c r="F216" s="71"/>
      <c r="G216" s="71"/>
      <c r="H216" s="71"/>
      <c r="I216" s="71" t="n">
        <v>18.76</v>
      </c>
      <c r="J216" s="71"/>
      <c r="K216" s="71"/>
      <c r="L216" s="71"/>
      <c r="M216" s="71"/>
      <c r="N216" s="71"/>
      <c r="O216" s="71"/>
      <c r="P216" s="71"/>
      <c r="Q216" s="71"/>
      <c r="R216" s="71"/>
      <c r="S216" s="71"/>
      <c r="T216" s="71"/>
      <c r="U216" s="80"/>
      <c r="V216" s="71"/>
      <c r="W216" s="71"/>
      <c r="X216" s="71"/>
      <c r="Y216" s="71"/>
      <c r="Z216" s="71"/>
      <c r="AA216" s="71"/>
    </row>
    <row r="217" customFormat="false" ht="12.75" hidden="false" customHeight="false" outlineLevel="0" collapsed="false">
      <c r="A217" s="36"/>
      <c r="B217" s="18" t="s">
        <v>90</v>
      </c>
      <c r="C217" s="18" t="n">
        <v>1.24</v>
      </c>
      <c r="D217" s="18"/>
      <c r="E217" s="18"/>
      <c r="F217" s="18"/>
      <c r="G217" s="18"/>
      <c r="H217" s="18"/>
      <c r="I217" s="18" t="n">
        <v>1.24</v>
      </c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44"/>
      <c r="V217" s="18"/>
      <c r="W217" s="18"/>
      <c r="X217" s="18"/>
      <c r="Y217" s="18"/>
      <c r="Z217" s="18"/>
      <c r="AA217" s="18"/>
    </row>
    <row r="218" customFormat="false" ht="12.75" hidden="false" customHeight="false" outlineLevel="0" collapsed="false">
      <c r="A218" s="51"/>
      <c r="B218" s="50" t="s">
        <v>79</v>
      </c>
      <c r="C218" s="50" t="n">
        <v>4.01</v>
      </c>
      <c r="D218" s="50"/>
      <c r="E218" s="50"/>
      <c r="F218" s="50"/>
      <c r="G218" s="50"/>
      <c r="H218" s="50"/>
      <c r="I218" s="50" t="n">
        <v>4.01</v>
      </c>
      <c r="J218" s="50"/>
      <c r="K218" s="50"/>
      <c r="L218" s="50"/>
      <c r="M218" s="50"/>
      <c r="N218" s="50"/>
      <c r="O218" s="50"/>
      <c r="P218" s="50"/>
      <c r="Q218" s="50"/>
      <c r="R218" s="50"/>
      <c r="S218" s="50"/>
      <c r="T218" s="50"/>
      <c r="U218" s="52"/>
      <c r="V218" s="50"/>
      <c r="W218" s="50"/>
      <c r="X218" s="50"/>
      <c r="Y218" s="50"/>
      <c r="Z218" s="50"/>
      <c r="AA218" s="50"/>
    </row>
    <row r="219" customFormat="false" ht="12.75" hidden="false" customHeight="false" outlineLevel="0" collapsed="false">
      <c r="A219" s="51"/>
      <c r="B219" s="50" t="s">
        <v>80</v>
      </c>
      <c r="C219" s="50" t="n">
        <v>12.56</v>
      </c>
      <c r="D219" s="50"/>
      <c r="E219" s="50"/>
      <c r="F219" s="50"/>
      <c r="G219" s="50"/>
      <c r="H219" s="50"/>
      <c r="I219" s="50" t="n">
        <v>12.56</v>
      </c>
      <c r="J219" s="50"/>
      <c r="K219" s="50"/>
      <c r="L219" s="50"/>
      <c r="M219" s="50"/>
      <c r="N219" s="50"/>
      <c r="O219" s="50"/>
      <c r="P219" s="50"/>
      <c r="Q219" s="50"/>
      <c r="R219" s="50"/>
      <c r="S219" s="50"/>
      <c r="T219" s="50"/>
      <c r="U219" s="52"/>
      <c r="V219" s="50"/>
      <c r="W219" s="50"/>
      <c r="X219" s="50"/>
      <c r="Y219" s="50"/>
      <c r="Z219" s="50"/>
      <c r="AA219" s="50"/>
    </row>
    <row r="220" customFormat="false" ht="12.75" hidden="false" customHeight="false" outlineLevel="0" collapsed="false">
      <c r="A220" s="51"/>
      <c r="B220" s="50" t="s">
        <v>81</v>
      </c>
      <c r="C220" s="50" t="n">
        <v>15.43</v>
      </c>
      <c r="D220" s="50"/>
      <c r="E220" s="50"/>
      <c r="F220" s="50"/>
      <c r="G220" s="50"/>
      <c r="H220" s="50"/>
      <c r="I220" s="50" t="n">
        <v>15.43</v>
      </c>
      <c r="J220" s="50"/>
      <c r="K220" s="50"/>
      <c r="L220" s="50"/>
      <c r="M220" s="50"/>
      <c r="N220" s="50"/>
      <c r="O220" s="50"/>
      <c r="P220" s="50"/>
      <c r="Q220" s="50"/>
      <c r="R220" s="50"/>
      <c r="S220" s="50"/>
      <c r="T220" s="50"/>
      <c r="U220" s="52"/>
      <c r="V220" s="50"/>
      <c r="W220" s="50"/>
      <c r="X220" s="50"/>
      <c r="Y220" s="50"/>
      <c r="Z220" s="50"/>
      <c r="AA220" s="50"/>
    </row>
    <row r="221" customFormat="false" ht="12.75" hidden="false" customHeight="false" outlineLevel="0" collapsed="false">
      <c r="B221" s="2" t="s">
        <v>82</v>
      </c>
      <c r="C221" s="2" t="n">
        <v>11.2</v>
      </c>
      <c r="L221" s="2" t="n">
        <v>11.2</v>
      </c>
    </row>
    <row r="222" customFormat="false" ht="12.75" hidden="false" customHeight="false" outlineLevel="0" collapsed="false">
      <c r="B222" s="2" t="s">
        <v>83</v>
      </c>
      <c r="C222" s="2" t="n">
        <v>14.36</v>
      </c>
      <c r="L222" s="2" t="n">
        <v>14.36</v>
      </c>
    </row>
    <row r="223" customFormat="false" ht="12.75" hidden="false" customHeight="false" outlineLevel="0" collapsed="false">
      <c r="S223" s="2" t="n">
        <f aca="false">D155-O227</f>
        <v>136.84</v>
      </c>
    </row>
    <row r="225" customFormat="false" ht="12.75" hidden="false" customHeight="false" outlineLevel="0" collapsed="false">
      <c r="B225" s="53" t="s">
        <v>85</v>
      </c>
      <c r="C225" s="54" t="n">
        <f aca="false">SUM(C159:C224)</f>
        <v>725.65</v>
      </c>
      <c r="G225" s="54" t="n">
        <f aca="false">SUM(G159:G224)</f>
        <v>443.71</v>
      </c>
      <c r="H225" s="54" t="n">
        <f aca="false">SUM(H159:H224)</f>
        <v>51.39</v>
      </c>
      <c r="I225" s="54" t="n">
        <f aca="false">SUM(I159:I224)</f>
        <v>199.88</v>
      </c>
      <c r="J225" s="23"/>
      <c r="K225" s="54" t="n">
        <f aca="false">SUM(K159:K224)</f>
        <v>0</v>
      </c>
      <c r="L225" s="54" t="n">
        <f aca="false">SUM(L159:L224)</f>
        <v>25.56</v>
      </c>
      <c r="M225" s="54" t="n">
        <f aca="false">SUM(M159:M224)</f>
        <v>5.11</v>
      </c>
      <c r="N225" s="54"/>
      <c r="O225" s="54" t="n">
        <f aca="false">SUM(O159:O224)</f>
        <v>0</v>
      </c>
      <c r="P225" s="23"/>
      <c r="Q225" s="54" t="n">
        <f aca="false">SUM(Q159:Q224)</f>
        <v>0</v>
      </c>
      <c r="R225" s="54"/>
      <c r="S225" s="54" t="n">
        <f aca="false">SUM(S159:S224)</f>
        <v>136.84</v>
      </c>
    </row>
    <row r="226" customFormat="false" ht="12.75" hidden="false" customHeight="false" outlineLevel="0" collapsed="false">
      <c r="B226" s="82"/>
      <c r="C226" s="28"/>
      <c r="F226" s="55" t="s">
        <v>4</v>
      </c>
      <c r="G226" s="56"/>
      <c r="H226" s="56"/>
      <c r="I226" s="21" t="n">
        <f aca="false">SUM(G225:I225)</f>
        <v>694.98</v>
      </c>
      <c r="J226" s="57"/>
      <c r="K226" s="4"/>
      <c r="L226" s="4"/>
      <c r="M226" s="4"/>
      <c r="N226" s="4"/>
    </row>
    <row r="227" customFormat="false" ht="12.75" hidden="false" customHeight="false" outlineLevel="0" collapsed="false">
      <c r="B227" s="82"/>
      <c r="C227" s="28"/>
      <c r="F227" s="58" t="s">
        <v>3</v>
      </c>
      <c r="G227" s="59"/>
      <c r="H227" s="59"/>
      <c r="I227" s="59"/>
      <c r="J227" s="59"/>
      <c r="K227" s="59"/>
      <c r="L227" s="59"/>
      <c r="M227" s="60"/>
      <c r="N227" s="60"/>
      <c r="O227" s="61" t="n">
        <f aca="false">SUM(G225:O225)</f>
        <v>725.65</v>
      </c>
      <c r="P227" s="28"/>
    </row>
    <row r="228" customFormat="false" ht="12.75" hidden="false" customHeight="false" outlineLevel="0" collapsed="false">
      <c r="B228" s="82"/>
      <c r="C228" s="28"/>
      <c r="F228" s="6" t="s">
        <v>1</v>
      </c>
      <c r="G228" s="62"/>
      <c r="H228" s="62"/>
      <c r="I228" s="62"/>
      <c r="J228" s="62"/>
      <c r="K228" s="62"/>
      <c r="L228" s="62"/>
      <c r="M228" s="62"/>
      <c r="N228" s="62"/>
      <c r="O228" s="62"/>
      <c r="P228" s="62"/>
      <c r="Q228" s="63"/>
      <c r="R228" s="63"/>
      <c r="S228" s="64" t="n">
        <f aca="false">SUM(G225:S225)</f>
        <v>862.49</v>
      </c>
    </row>
    <row r="229" customFormat="false" ht="12.75" hidden="false" customHeight="false" outlineLevel="0" collapsed="false">
      <c r="B229" s="4" t="s">
        <v>0</v>
      </c>
      <c r="C229" s="5" t="s">
        <v>1</v>
      </c>
      <c r="D229" s="83" t="n">
        <f aca="false">U238</f>
        <v>333.08</v>
      </c>
      <c r="F229" s="6" t="s">
        <v>1</v>
      </c>
      <c r="G229" s="7"/>
      <c r="H229" s="7"/>
      <c r="I229" s="7"/>
      <c r="J229" s="7"/>
      <c r="K229" s="7"/>
      <c r="L229" s="7"/>
      <c r="M229" s="7"/>
      <c r="N229" s="7"/>
      <c r="O229" s="7"/>
      <c r="P229" s="8"/>
      <c r="Q229" s="8"/>
      <c r="R229" s="8"/>
      <c r="S229" s="9"/>
    </row>
    <row r="230" customFormat="false" ht="12.75" hidden="false" customHeight="false" outlineLevel="0" collapsed="false">
      <c r="B230" s="4" t="s">
        <v>174</v>
      </c>
      <c r="F230" s="11" t="s">
        <v>3</v>
      </c>
      <c r="G230" s="12"/>
      <c r="H230" s="12"/>
      <c r="I230" s="12"/>
      <c r="J230" s="12"/>
      <c r="K230" s="13"/>
      <c r="L230" s="13"/>
      <c r="M230" s="13"/>
      <c r="N230" s="13"/>
      <c r="O230" s="13"/>
      <c r="P230" s="14"/>
      <c r="Q230" s="15"/>
      <c r="R230" s="16"/>
      <c r="S230" s="17"/>
    </row>
    <row r="231" customFormat="false" ht="12.75" hidden="false" customHeight="false" outlineLevel="0" collapsed="false">
      <c r="F231" s="19" t="s">
        <v>4</v>
      </c>
      <c r="G231" s="20"/>
      <c r="H231" s="20"/>
      <c r="I231" s="21"/>
      <c r="J231" s="14"/>
      <c r="K231" s="11"/>
      <c r="L231" s="12"/>
      <c r="M231" s="12"/>
      <c r="N231" s="12"/>
      <c r="O231" s="22"/>
      <c r="P231" s="23"/>
      <c r="Q231" s="24"/>
      <c r="R231" s="25"/>
      <c r="S231" s="26"/>
    </row>
    <row r="232" customFormat="false" ht="12.75" hidden="false" customHeight="false" outlineLevel="0" collapsed="false">
      <c r="F232" s="4"/>
      <c r="G232" s="27" t="s">
        <v>5</v>
      </c>
      <c r="H232" s="27" t="s">
        <v>6</v>
      </c>
      <c r="I232" s="27" t="s">
        <v>7</v>
      </c>
      <c r="J232" s="28"/>
      <c r="K232" s="29" t="s">
        <v>8</v>
      </c>
      <c r="L232" s="29" t="s">
        <v>9</v>
      </c>
      <c r="M232" s="29" t="s">
        <v>10</v>
      </c>
      <c r="N232" s="29"/>
      <c r="O232" s="29" t="s">
        <v>11</v>
      </c>
      <c r="P232" s="4"/>
      <c r="Q232" s="30" t="s">
        <v>12</v>
      </c>
      <c r="R232" s="30"/>
      <c r="S232" s="30" t="s">
        <v>13</v>
      </c>
      <c r="U232" s="31" t="s">
        <v>14</v>
      </c>
      <c r="V232" s="32" t="s">
        <v>175</v>
      </c>
    </row>
    <row r="233" customFormat="false" ht="12.75" hidden="false" customHeight="false" outlineLevel="0" collapsed="false">
      <c r="U233" s="65"/>
      <c r="V233" s="66"/>
    </row>
    <row r="234" customFormat="false" ht="12.75" hidden="false" customHeight="false" outlineLevel="0" collapsed="false">
      <c r="U234" s="65" t="n">
        <f aca="false">326.47+42.02</f>
        <v>368.49</v>
      </c>
      <c r="V234" s="66" t="s">
        <v>19</v>
      </c>
    </row>
    <row r="235" customFormat="false" ht="12.75" hidden="false" customHeight="false" outlineLevel="0" collapsed="false">
      <c r="U235" s="65" t="n">
        <v>-15.36</v>
      </c>
      <c r="V235" s="66" t="s">
        <v>24</v>
      </c>
    </row>
    <row r="236" customFormat="false" ht="12.75" hidden="false" customHeight="false" outlineLevel="0" collapsed="false">
      <c r="A236" s="51"/>
      <c r="B236" s="50" t="s">
        <v>80</v>
      </c>
      <c r="C236" s="50" t="n">
        <v>11.2</v>
      </c>
      <c r="D236" s="50"/>
      <c r="E236" s="50"/>
      <c r="F236" s="50"/>
      <c r="G236" s="50"/>
      <c r="H236" s="50"/>
      <c r="I236" s="50" t="n">
        <v>11.2</v>
      </c>
      <c r="J236" s="50"/>
      <c r="K236" s="50"/>
      <c r="L236" s="50"/>
      <c r="M236" s="50"/>
      <c r="N236" s="50"/>
      <c r="O236" s="50"/>
      <c r="P236" s="50"/>
      <c r="Q236" s="50"/>
      <c r="R236" s="50"/>
      <c r="S236" s="50"/>
      <c r="T236" s="50"/>
      <c r="U236" s="84" t="n">
        <v>-20.05</v>
      </c>
      <c r="V236" s="85" t="s">
        <v>27</v>
      </c>
      <c r="W236" s="50"/>
      <c r="X236" s="50"/>
      <c r="Y236" s="50"/>
      <c r="Z236" s="50"/>
      <c r="AA236" s="50"/>
    </row>
    <row r="237" customFormat="false" ht="12.75" hidden="false" customHeight="false" outlineLevel="0" collapsed="false">
      <c r="A237" s="86"/>
      <c r="B237" s="72" t="s">
        <v>176</v>
      </c>
      <c r="C237" s="72" t="n">
        <v>181</v>
      </c>
      <c r="D237" s="72"/>
      <c r="E237" s="72"/>
      <c r="F237" s="72"/>
      <c r="G237" s="72"/>
      <c r="H237" s="72"/>
      <c r="I237" s="72"/>
      <c r="J237" s="72"/>
      <c r="K237" s="72"/>
      <c r="L237" s="72" t="n">
        <v>181</v>
      </c>
      <c r="M237" s="72"/>
      <c r="N237" s="72"/>
      <c r="O237" s="72"/>
      <c r="P237" s="72"/>
      <c r="Q237" s="72"/>
      <c r="R237" s="72"/>
      <c r="S237" s="72"/>
      <c r="T237" s="72"/>
      <c r="U237" s="87"/>
      <c r="V237" s="88"/>
      <c r="W237" s="72"/>
      <c r="X237" s="72"/>
      <c r="Y237" s="72"/>
      <c r="Z237" s="72"/>
      <c r="AA237" s="72"/>
    </row>
    <row r="238" customFormat="false" ht="12.75" hidden="false" customHeight="false" outlineLevel="0" collapsed="false">
      <c r="A238" s="89"/>
      <c r="B238" s="50" t="s">
        <v>81</v>
      </c>
      <c r="C238" s="50" t="n">
        <v>4.35</v>
      </c>
      <c r="D238" s="50"/>
      <c r="E238" s="50"/>
      <c r="F238" s="50"/>
      <c r="G238" s="50"/>
      <c r="H238" s="50"/>
      <c r="I238" s="50" t="n">
        <v>4.35</v>
      </c>
      <c r="J238" s="50"/>
      <c r="K238" s="50"/>
      <c r="L238" s="50"/>
      <c r="M238" s="50"/>
      <c r="N238" s="50"/>
      <c r="O238" s="50"/>
      <c r="P238" s="50"/>
      <c r="Q238" s="50"/>
      <c r="R238" s="50"/>
      <c r="S238" s="50"/>
      <c r="T238" s="50"/>
      <c r="U238" s="90" t="n">
        <f aca="false">SUM(U234:U236)</f>
        <v>333.08</v>
      </c>
      <c r="V238" s="91" t="s">
        <v>29</v>
      </c>
      <c r="W238" s="50"/>
      <c r="X238" s="50"/>
      <c r="Y238" s="50"/>
      <c r="Z238" s="50"/>
      <c r="AA238" s="50"/>
    </row>
    <row r="239" customFormat="false" ht="12.75" hidden="false" customHeight="false" outlineLevel="0" collapsed="false">
      <c r="A239" s="92"/>
      <c r="B239" s="72" t="s">
        <v>177</v>
      </c>
      <c r="C239" s="72" t="n">
        <v>9.25</v>
      </c>
      <c r="D239" s="72"/>
      <c r="E239" s="72"/>
      <c r="F239" s="72"/>
      <c r="G239" s="72"/>
      <c r="H239" s="72"/>
      <c r="I239" s="72"/>
      <c r="J239" s="72"/>
      <c r="K239" s="72"/>
      <c r="L239" s="72" t="n">
        <v>9.25</v>
      </c>
      <c r="M239" s="72"/>
      <c r="N239" s="72"/>
      <c r="O239" s="72"/>
      <c r="P239" s="72"/>
      <c r="Q239" s="72"/>
      <c r="R239" s="72"/>
      <c r="S239" s="72"/>
      <c r="T239" s="72"/>
      <c r="U239" s="93"/>
      <c r="V239" s="94"/>
      <c r="W239" s="72"/>
      <c r="X239" s="72"/>
      <c r="Y239" s="72"/>
      <c r="Z239" s="72"/>
      <c r="AA239" s="72"/>
    </row>
    <row r="240" customFormat="false" ht="12.75" hidden="false" customHeight="false" outlineLevel="0" collapsed="false">
      <c r="A240" s="95"/>
      <c r="B240" s="96" t="s">
        <v>178</v>
      </c>
      <c r="C240" s="96" t="n">
        <v>22.2</v>
      </c>
      <c r="D240" s="73"/>
      <c r="E240" s="73"/>
      <c r="F240" s="73"/>
      <c r="G240" s="73"/>
      <c r="H240" s="73"/>
      <c r="I240" s="73"/>
      <c r="J240" s="73"/>
      <c r="K240" s="73"/>
      <c r="L240" s="73" t="n">
        <f aca="false">C240</f>
        <v>22.2</v>
      </c>
      <c r="M240" s="73"/>
      <c r="N240" s="73"/>
      <c r="O240" s="73"/>
      <c r="P240" s="73"/>
      <c r="Q240" s="73"/>
      <c r="R240" s="73"/>
      <c r="S240" s="73"/>
      <c r="T240" s="73"/>
      <c r="U240" s="97"/>
      <c r="V240" s="98"/>
      <c r="W240" s="73"/>
      <c r="X240" s="73"/>
      <c r="Y240" s="73"/>
      <c r="Z240" s="73"/>
      <c r="AA240" s="73"/>
    </row>
    <row r="241" customFormat="false" ht="12.75" hidden="false" customHeight="false" outlineLevel="0" collapsed="false">
      <c r="A241" s="95"/>
      <c r="B241" s="96" t="s">
        <v>179</v>
      </c>
      <c r="C241" s="96" t="n">
        <v>3.4</v>
      </c>
      <c r="D241" s="73"/>
      <c r="E241" s="73"/>
      <c r="F241" s="73"/>
      <c r="G241" s="73"/>
      <c r="H241" s="73"/>
      <c r="I241" s="73"/>
      <c r="J241" s="73"/>
      <c r="K241" s="73"/>
      <c r="L241" s="73" t="n">
        <f aca="false">C241</f>
        <v>3.4</v>
      </c>
      <c r="M241" s="73"/>
      <c r="N241" s="73"/>
      <c r="O241" s="73"/>
      <c r="P241" s="73"/>
      <c r="Q241" s="73"/>
      <c r="R241" s="73"/>
      <c r="S241" s="73"/>
      <c r="T241" s="73"/>
      <c r="U241" s="99"/>
      <c r="V241" s="73"/>
      <c r="W241" s="73"/>
      <c r="X241" s="73"/>
      <c r="Y241" s="73"/>
      <c r="Z241" s="73"/>
      <c r="AA241" s="73"/>
    </row>
    <row r="242" customFormat="false" ht="12.75" hidden="false" customHeight="false" outlineLevel="0" collapsed="false">
      <c r="A242" s="100"/>
      <c r="B242" s="96" t="s">
        <v>180</v>
      </c>
      <c r="C242" s="96" t="n">
        <v>31.8</v>
      </c>
      <c r="D242" s="73"/>
      <c r="E242" s="73"/>
      <c r="F242" s="73"/>
      <c r="G242" s="73"/>
      <c r="H242" s="73"/>
      <c r="I242" s="73"/>
      <c r="J242" s="73"/>
      <c r="K242" s="73"/>
      <c r="L242" s="73" t="n">
        <f aca="false">C242</f>
        <v>31.8</v>
      </c>
      <c r="M242" s="73"/>
      <c r="N242" s="73"/>
      <c r="O242" s="73"/>
      <c r="P242" s="73"/>
      <c r="Q242" s="73"/>
      <c r="R242" s="73"/>
      <c r="S242" s="73"/>
      <c r="T242" s="73"/>
      <c r="U242" s="99"/>
      <c r="V242" s="73"/>
      <c r="W242" s="73"/>
      <c r="X242" s="73"/>
      <c r="Y242" s="73"/>
      <c r="Z242" s="73"/>
      <c r="AA242" s="73"/>
    </row>
    <row r="243" customFormat="false" ht="12.75" hidden="false" customHeight="false" outlineLevel="0" collapsed="false">
      <c r="A243" s="100"/>
      <c r="B243" s="96" t="s">
        <v>180</v>
      </c>
      <c r="C243" s="96" t="n">
        <v>7</v>
      </c>
      <c r="D243" s="73"/>
      <c r="E243" s="73"/>
      <c r="F243" s="73"/>
      <c r="G243" s="73"/>
      <c r="H243" s="73"/>
      <c r="I243" s="73"/>
      <c r="J243" s="73"/>
      <c r="K243" s="73"/>
      <c r="L243" s="73" t="n">
        <f aca="false">C243</f>
        <v>7</v>
      </c>
      <c r="M243" s="73"/>
      <c r="N243" s="73"/>
      <c r="O243" s="73"/>
      <c r="P243" s="73"/>
      <c r="Q243" s="73"/>
      <c r="R243" s="73"/>
      <c r="S243" s="73"/>
      <c r="T243" s="73"/>
      <c r="U243" s="99"/>
      <c r="V243" s="73"/>
      <c r="W243" s="73"/>
      <c r="X243" s="73"/>
      <c r="Y243" s="73"/>
      <c r="Z243" s="73"/>
      <c r="AA243" s="73"/>
    </row>
    <row r="244" customFormat="false" ht="12.75" hidden="false" customHeight="false" outlineLevel="0" collapsed="false">
      <c r="B244" s="101" t="s">
        <v>181</v>
      </c>
      <c r="C244" s="101" t="n">
        <v>5</v>
      </c>
      <c r="L244" s="2" t="n">
        <f aca="false">C244</f>
        <v>5</v>
      </c>
      <c r="S244" s="2" t="n">
        <f aca="false">D229-O248</f>
        <v>57.8800000000001</v>
      </c>
    </row>
    <row r="246" customFormat="false" ht="12.75" hidden="false" customHeight="false" outlineLevel="0" collapsed="false">
      <c r="B246" s="53" t="s">
        <v>85</v>
      </c>
      <c r="C246" s="54" t="n">
        <f aca="false">SUM(C233:C245)</f>
        <v>275.2</v>
      </c>
      <c r="G246" s="54" t="n">
        <f aca="false">SUM(G233:G245)</f>
        <v>0</v>
      </c>
      <c r="H246" s="54" t="n">
        <f aca="false">SUM(H233:H245)</f>
        <v>0</v>
      </c>
      <c r="I246" s="54" t="n">
        <f aca="false">SUM(I233:I245)</f>
        <v>15.55</v>
      </c>
      <c r="J246" s="23"/>
      <c r="K246" s="54" t="n">
        <f aca="false">SUM(K233:K245)</f>
        <v>0</v>
      </c>
      <c r="L246" s="54" t="n">
        <f aca="false">SUM(L233:L245)</f>
        <v>259.65</v>
      </c>
      <c r="M246" s="54" t="n">
        <f aca="false">SUM(M233:M245)</f>
        <v>0</v>
      </c>
      <c r="N246" s="54"/>
      <c r="O246" s="54" t="n">
        <f aca="false">SUM(O233:O245)</f>
        <v>0</v>
      </c>
      <c r="P246" s="23"/>
      <c r="Q246" s="54" t="n">
        <f aca="false">SUM(Q233:Q245)</f>
        <v>0</v>
      </c>
      <c r="R246" s="54"/>
      <c r="S246" s="54" t="n">
        <f aca="false">SUM(S233:S245)</f>
        <v>57.8800000000001</v>
      </c>
    </row>
    <row r="247" customFormat="false" ht="12.75" hidden="false" customHeight="false" outlineLevel="0" collapsed="false">
      <c r="B247" s="82"/>
      <c r="C247" s="28"/>
      <c r="F247" s="55" t="s">
        <v>4</v>
      </c>
      <c r="G247" s="56"/>
      <c r="H247" s="56"/>
      <c r="I247" s="21" t="n">
        <f aca="false">SUM(G246:I246)</f>
        <v>15.55</v>
      </c>
      <c r="J247" s="57"/>
      <c r="K247" s="4"/>
      <c r="L247" s="4"/>
      <c r="M247" s="4"/>
      <c r="N247" s="4"/>
    </row>
    <row r="248" customFormat="false" ht="12.75" hidden="false" customHeight="false" outlineLevel="0" collapsed="false">
      <c r="B248" s="82"/>
      <c r="C248" s="28"/>
      <c r="F248" s="58" t="s">
        <v>3</v>
      </c>
      <c r="G248" s="59"/>
      <c r="H248" s="59"/>
      <c r="I248" s="59"/>
      <c r="J248" s="59"/>
      <c r="K248" s="59"/>
      <c r="L248" s="59"/>
      <c r="M248" s="60"/>
      <c r="N248" s="60"/>
      <c r="O248" s="61" t="n">
        <f aca="false">SUM(G246:O246)</f>
        <v>275.2</v>
      </c>
      <c r="P248" s="28"/>
    </row>
    <row r="249" customFormat="false" ht="12.75" hidden="false" customHeight="false" outlineLevel="0" collapsed="false">
      <c r="B249" s="82"/>
      <c r="C249" s="28"/>
      <c r="F249" s="6" t="s">
        <v>1</v>
      </c>
      <c r="G249" s="62"/>
      <c r="H249" s="62"/>
      <c r="I249" s="62"/>
      <c r="J249" s="62"/>
      <c r="K249" s="62"/>
      <c r="L249" s="62"/>
      <c r="M249" s="62"/>
      <c r="N249" s="62"/>
      <c r="O249" s="62"/>
      <c r="P249" s="62"/>
      <c r="Q249" s="63"/>
      <c r="R249" s="63"/>
      <c r="S249" s="64" t="n">
        <f aca="false">SUM(G246:S246)</f>
        <v>333.08</v>
      </c>
    </row>
    <row r="250" customFormat="false" ht="12.75" hidden="false" customHeight="false" outlineLevel="0" collapsed="false">
      <c r="B250" s="82"/>
      <c r="C250" s="28"/>
    </row>
    <row r="251" customFormat="false" ht="12.75" hidden="false" customHeight="false" outlineLevel="0" collapsed="false">
      <c r="B251" s="82"/>
      <c r="C251" s="28"/>
    </row>
    <row r="252" customFormat="false" ht="12.75" hidden="false" customHeight="false" outlineLevel="0" collapsed="false">
      <c r="B252" s="82"/>
      <c r="C252" s="28"/>
    </row>
    <row r="253" customFormat="false" ht="12.75" hidden="false" customHeight="false" outlineLevel="0" collapsed="false">
      <c r="B253" s="82"/>
      <c r="C253" s="28"/>
    </row>
    <row r="254" customFormat="false" ht="12.75" hidden="false" customHeight="false" outlineLevel="0" collapsed="false">
      <c r="B254" s="82"/>
      <c r="C254" s="28"/>
    </row>
    <row r="256" customFormat="false" ht="12.75" hidden="false" customHeight="false" outlineLevel="0" collapsed="false">
      <c r="B256" s="102" t="s">
        <v>182</v>
      </c>
      <c r="C256" s="103" t="s">
        <v>1</v>
      </c>
      <c r="D256" s="83" t="n">
        <f aca="false">D2+D78+D155+D229</f>
        <v>3151.71</v>
      </c>
      <c r="F256" s="6" t="s">
        <v>1</v>
      </c>
      <c r="G256" s="7"/>
      <c r="H256" s="7"/>
      <c r="I256" s="7"/>
      <c r="J256" s="7"/>
      <c r="K256" s="7"/>
      <c r="L256" s="7"/>
      <c r="M256" s="7"/>
      <c r="N256" s="7"/>
      <c r="O256" s="7"/>
      <c r="P256" s="8"/>
      <c r="Q256" s="8"/>
      <c r="R256" s="8"/>
      <c r="S256" s="9"/>
    </row>
    <row r="257" customFormat="false" ht="12.75" hidden="false" customHeight="false" outlineLevel="0" collapsed="false">
      <c r="B257" s="104"/>
      <c r="F257" s="11" t="s">
        <v>3</v>
      </c>
      <c r="G257" s="12"/>
      <c r="H257" s="12"/>
      <c r="I257" s="12"/>
      <c r="J257" s="12"/>
      <c r="K257" s="13"/>
      <c r="L257" s="13"/>
      <c r="M257" s="13"/>
      <c r="N257" s="13"/>
      <c r="O257" s="13"/>
      <c r="P257" s="14"/>
      <c r="Q257" s="15"/>
      <c r="R257" s="16"/>
      <c r="S257" s="17"/>
    </row>
    <row r="258" customFormat="false" ht="12.75" hidden="false" customHeight="false" outlineLevel="0" collapsed="false">
      <c r="F258" s="19" t="s">
        <v>4</v>
      </c>
      <c r="G258" s="20"/>
      <c r="H258" s="20"/>
      <c r="I258" s="21"/>
      <c r="J258" s="14"/>
      <c r="K258" s="11"/>
      <c r="L258" s="12"/>
      <c r="M258" s="12"/>
      <c r="N258" s="12"/>
      <c r="O258" s="22"/>
      <c r="P258" s="23"/>
      <c r="Q258" s="24"/>
      <c r="R258" s="25"/>
      <c r="S258" s="26"/>
    </row>
    <row r="259" customFormat="false" ht="12.75" hidden="false" customHeight="false" outlineLevel="0" collapsed="false">
      <c r="F259" s="4"/>
      <c r="G259" s="27" t="s">
        <v>5</v>
      </c>
      <c r="H259" s="27" t="s">
        <v>6</v>
      </c>
      <c r="I259" s="27" t="s">
        <v>7</v>
      </c>
      <c r="J259" s="28"/>
      <c r="K259" s="29" t="s">
        <v>8</v>
      </c>
      <c r="L259" s="29" t="s">
        <v>9</v>
      </c>
      <c r="M259" s="29" t="s">
        <v>10</v>
      </c>
      <c r="N259" s="29"/>
      <c r="O259" s="29" t="s">
        <v>11</v>
      </c>
      <c r="P259" s="4"/>
      <c r="Q259" s="30" t="s">
        <v>12</v>
      </c>
      <c r="R259" s="30"/>
      <c r="S259" s="30" t="s">
        <v>13</v>
      </c>
    </row>
    <row r="261" customFormat="false" ht="12.75" hidden="false" customHeight="false" outlineLevel="0" collapsed="false">
      <c r="B261" s="4" t="s">
        <v>15</v>
      </c>
      <c r="C261" s="4" t="n">
        <f aca="false">C74</f>
        <v>917.7</v>
      </c>
      <c r="G261" s="2" t="n">
        <f aca="false">G74</f>
        <v>402.66</v>
      </c>
      <c r="H261" s="2" t="n">
        <f aca="false">H74</f>
        <v>178.51</v>
      </c>
      <c r="I261" s="2" t="n">
        <f aca="false">I74</f>
        <v>250.65</v>
      </c>
      <c r="L261" s="2" t="n">
        <f aca="false">L74</f>
        <v>34.37</v>
      </c>
      <c r="M261" s="2" t="n">
        <f aca="false">M74</f>
        <v>5.98</v>
      </c>
      <c r="O261" s="2" t="n">
        <f aca="false">O74</f>
        <v>45.53</v>
      </c>
      <c r="S261" s="2" t="n">
        <f aca="false">S74</f>
        <v>176.12</v>
      </c>
    </row>
    <row r="262" customFormat="false" ht="12.75" hidden="false" customHeight="false" outlineLevel="0" collapsed="false">
      <c r="B262" s="4" t="s">
        <v>87</v>
      </c>
      <c r="C262" s="4" t="n">
        <f aca="false">C150</f>
        <v>731.76</v>
      </c>
      <c r="D262" s="2" t="s">
        <v>183</v>
      </c>
      <c r="G262" s="2" t="n">
        <f aca="false">G150</f>
        <v>444.26</v>
      </c>
      <c r="H262" s="2" t="n">
        <f aca="false">H150</f>
        <v>51.21</v>
      </c>
      <c r="I262" s="2" t="n">
        <f aca="false">I150</f>
        <v>199.73</v>
      </c>
      <c r="L262" s="2" t="n">
        <f aca="false">L150</f>
        <v>25.56</v>
      </c>
      <c r="M262" s="2" t="n">
        <f aca="false">M150</f>
        <v>11</v>
      </c>
      <c r="S262" s="2" t="n">
        <f aca="false">S150</f>
        <v>130.56</v>
      </c>
    </row>
    <row r="263" customFormat="false" ht="12.75" hidden="false" customHeight="false" outlineLevel="0" collapsed="false">
      <c r="B263" s="4" t="s">
        <v>134</v>
      </c>
      <c r="C263" s="4" t="n">
        <f aca="false">C225</f>
        <v>725.65</v>
      </c>
      <c r="G263" s="2" t="n">
        <f aca="false">G225</f>
        <v>443.71</v>
      </c>
      <c r="H263" s="2" t="n">
        <f aca="false">H225</f>
        <v>51.39</v>
      </c>
      <c r="I263" s="2" t="n">
        <f aca="false">I225</f>
        <v>199.88</v>
      </c>
      <c r="L263" s="2" t="n">
        <f aca="false">L225</f>
        <v>25.56</v>
      </c>
      <c r="M263" s="2" t="n">
        <f aca="false">M225</f>
        <v>5.11</v>
      </c>
      <c r="S263" s="2" t="n">
        <f aca="false">S225</f>
        <v>136.84</v>
      </c>
    </row>
    <row r="264" customFormat="false" ht="12.75" hidden="false" customHeight="false" outlineLevel="0" collapsed="false">
      <c r="B264" s="4" t="s">
        <v>175</v>
      </c>
      <c r="C264" s="4" t="n">
        <f aca="false">C246</f>
        <v>275.2</v>
      </c>
      <c r="I264" s="2" t="n">
        <f aca="false">I246</f>
        <v>15.55</v>
      </c>
      <c r="L264" s="2" t="n">
        <f aca="false">L246</f>
        <v>259.65</v>
      </c>
      <c r="S264" s="2" t="n">
        <f aca="false">S246</f>
        <v>57.8800000000001</v>
      </c>
    </row>
    <row r="266" customFormat="false" ht="12.75" hidden="false" customHeight="false" outlineLevel="0" collapsed="false">
      <c r="B266" s="105" t="s">
        <v>184</v>
      </c>
      <c r="C266" s="54" t="n">
        <f aca="false">SUM(C261:C263)</f>
        <v>2375.11</v>
      </c>
      <c r="D266" s="28"/>
      <c r="G266" s="54" t="n">
        <f aca="false">SUM(G261:G263)</f>
        <v>1290.63</v>
      </c>
      <c r="H266" s="54" t="n">
        <f aca="false">SUM(H261:H263)</f>
        <v>281.11</v>
      </c>
      <c r="I266" s="54" t="n">
        <f aca="false">SUM(I261:I263)</f>
        <v>650.26</v>
      </c>
      <c r="J266" s="23"/>
      <c r="K266" s="54" t="n">
        <f aca="false">SUM(K261:K263)</f>
        <v>0</v>
      </c>
      <c r="L266" s="54" t="n">
        <f aca="false">SUM(L261:L263)</f>
        <v>85.49</v>
      </c>
      <c r="M266" s="54" t="n">
        <f aca="false">SUM(M261:M263)</f>
        <v>22.09</v>
      </c>
      <c r="N266" s="54"/>
      <c r="O266" s="54" t="n">
        <f aca="false">SUM(O261:O263)</f>
        <v>45.53</v>
      </c>
      <c r="P266" s="23"/>
      <c r="Q266" s="54" t="n">
        <f aca="false">SUM(Q261:Q263)</f>
        <v>0</v>
      </c>
      <c r="R266" s="54"/>
      <c r="S266" s="54" t="n">
        <f aca="false">D256-C266</f>
        <v>776.6</v>
      </c>
    </row>
    <row r="267" customFormat="false" ht="12.75" hidden="false" customHeight="false" outlineLevel="0" collapsed="false">
      <c r="F267" s="55" t="s">
        <v>4</v>
      </c>
      <c r="G267" s="56"/>
      <c r="H267" s="56"/>
      <c r="I267" s="27" t="n">
        <f aca="false">SUM(G266:I266)</f>
        <v>2222</v>
      </c>
      <c r="J267" s="57"/>
      <c r="K267" s="4"/>
      <c r="L267" s="4"/>
      <c r="M267" s="4"/>
      <c r="N267" s="4"/>
    </row>
    <row r="268" customFormat="false" ht="12.75" hidden="false" customHeight="false" outlineLevel="0" collapsed="false">
      <c r="F268" s="58" t="s">
        <v>3</v>
      </c>
      <c r="G268" s="59"/>
      <c r="H268" s="59"/>
      <c r="I268" s="59"/>
      <c r="J268" s="59"/>
      <c r="K268" s="59"/>
      <c r="L268" s="59"/>
      <c r="M268" s="60"/>
      <c r="N268" s="60"/>
      <c r="O268" s="61" t="n">
        <f aca="false">SUM(G266:O266)</f>
        <v>2375.11</v>
      </c>
      <c r="P268" s="28"/>
    </row>
    <row r="269" customFormat="false" ht="12.75" hidden="false" customHeight="false" outlineLevel="0" collapsed="false">
      <c r="F269" s="6" t="s">
        <v>1</v>
      </c>
      <c r="G269" s="62"/>
      <c r="H269" s="62"/>
      <c r="I269" s="62"/>
      <c r="J269" s="62"/>
      <c r="K269" s="62"/>
      <c r="L269" s="62"/>
      <c r="M269" s="62"/>
      <c r="N269" s="62"/>
      <c r="O269" s="62"/>
      <c r="P269" s="62"/>
      <c r="Q269" s="63"/>
      <c r="R269" s="63"/>
      <c r="S269" s="64" t="n">
        <f aca="false">SUM(G266:S266)</f>
        <v>3151.71</v>
      </c>
    </row>
    <row r="272" customFormat="false" ht="12.75" hidden="false" customHeight="false" outlineLevel="0" collapsed="false">
      <c r="B272" s="106" t="s">
        <v>185</v>
      </c>
    </row>
    <row r="274" customFormat="false" ht="12.75" hidden="false" customHeight="false" outlineLevel="0" collapsed="false">
      <c r="B274" s="2" t="s">
        <v>186</v>
      </c>
    </row>
    <row r="277" customFormat="false" ht="13.8" hidden="false" customHeight="false" outlineLevel="0" collapsed="false">
      <c r="A277" s="107" t="s">
        <v>187</v>
      </c>
      <c r="B277" s="107" t="s">
        <v>188</v>
      </c>
      <c r="C277" s="107" t="s">
        <v>189</v>
      </c>
      <c r="D277" s="107" t="s">
        <v>190</v>
      </c>
      <c r="E277" s="107" t="s">
        <v>191</v>
      </c>
      <c r="F277" s="107" t="s">
        <v>192</v>
      </c>
      <c r="G277" s="108"/>
      <c r="H277" s="108"/>
      <c r="I277" s="108"/>
      <c r="J277" s="108"/>
      <c r="K277" s="108"/>
      <c r="L277" s="108"/>
    </row>
    <row r="278" customFormat="false" ht="13.8" hidden="false" customHeight="false" outlineLevel="0" collapsed="false">
      <c r="A278" s="109" t="s">
        <v>193</v>
      </c>
      <c r="B278" s="109" t="n">
        <v>1</v>
      </c>
      <c r="C278" s="110" t="s">
        <v>194</v>
      </c>
      <c r="D278" s="111" t="n">
        <v>9.52</v>
      </c>
      <c r="E278" s="112" t="s">
        <v>195</v>
      </c>
      <c r="F278" s="108" t="s">
        <v>196</v>
      </c>
      <c r="G278" s="108"/>
      <c r="H278" s="108"/>
      <c r="I278" s="113" t="s">
        <v>197</v>
      </c>
      <c r="J278" s="108"/>
      <c r="K278" s="108"/>
      <c r="L278" s="108"/>
    </row>
    <row r="279" customFormat="false" ht="13.8" hidden="false" customHeight="false" outlineLevel="0" collapsed="false">
      <c r="A279" s="109" t="s">
        <v>193</v>
      </c>
      <c r="B279" s="109" t="n">
        <v>1</v>
      </c>
      <c r="C279" s="110" t="s">
        <v>198</v>
      </c>
      <c r="D279" s="111" t="n">
        <v>10</v>
      </c>
      <c r="E279" s="112" t="s">
        <v>199</v>
      </c>
      <c r="F279" s="108" t="s">
        <v>200</v>
      </c>
      <c r="G279" s="108"/>
      <c r="H279" s="108"/>
      <c r="I279" s="108"/>
      <c r="J279" s="108"/>
      <c r="K279" s="108"/>
      <c r="L279" s="108"/>
    </row>
    <row r="280" customFormat="false" ht="13.8" hidden="false" customHeight="false" outlineLevel="0" collapsed="false">
      <c r="A280" s="109" t="s">
        <v>201</v>
      </c>
      <c r="B280" s="109" t="n">
        <v>1</v>
      </c>
      <c r="C280" s="110" t="s">
        <v>202</v>
      </c>
      <c r="D280" s="111" t="n">
        <v>12.28</v>
      </c>
      <c r="E280" s="112" t="s">
        <v>203</v>
      </c>
      <c r="F280" s="108" t="s">
        <v>204</v>
      </c>
      <c r="G280" s="108"/>
      <c r="H280" s="108"/>
      <c r="I280" s="114" t="s">
        <v>193</v>
      </c>
      <c r="J280" s="115" t="n">
        <v>636.69</v>
      </c>
      <c r="K280" s="116" t="s">
        <v>205</v>
      </c>
      <c r="L280" s="117" t="n">
        <v>75.75</v>
      </c>
    </row>
    <row r="281" customFormat="false" ht="13.8" hidden="false" customHeight="false" outlineLevel="0" collapsed="false">
      <c r="A281" s="109" t="s">
        <v>193</v>
      </c>
      <c r="B281" s="109" t="n">
        <v>1</v>
      </c>
      <c r="C281" s="110" t="s">
        <v>206</v>
      </c>
      <c r="D281" s="111" t="n">
        <v>13.14</v>
      </c>
      <c r="E281" s="112" t="s">
        <v>207</v>
      </c>
      <c r="F281" s="108" t="s">
        <v>200</v>
      </c>
      <c r="G281" s="108"/>
      <c r="H281" s="108"/>
      <c r="I281" s="118" t="s">
        <v>208</v>
      </c>
      <c r="J281" s="119" t="n">
        <v>577.63</v>
      </c>
      <c r="K281" s="120" t="s">
        <v>205</v>
      </c>
      <c r="L281" s="121" t="n">
        <v>41.95</v>
      </c>
    </row>
    <row r="282" customFormat="false" ht="13.8" hidden="false" customHeight="false" outlineLevel="0" collapsed="false">
      <c r="A282" s="109" t="s">
        <v>193</v>
      </c>
      <c r="B282" s="109" t="n">
        <v>1</v>
      </c>
      <c r="C282" s="110" t="s">
        <v>209</v>
      </c>
      <c r="D282" s="111" t="n">
        <v>21.51</v>
      </c>
      <c r="E282" s="112" t="s">
        <v>210</v>
      </c>
      <c r="F282" s="108" t="s">
        <v>196</v>
      </c>
      <c r="G282" s="108"/>
      <c r="H282" s="108"/>
      <c r="I282" s="122" t="s">
        <v>211</v>
      </c>
      <c r="J282" s="123" t="n">
        <v>86.5</v>
      </c>
      <c r="K282" s="124" t="s">
        <v>212</v>
      </c>
      <c r="L282" s="123" t="n">
        <v>71.25</v>
      </c>
    </row>
    <row r="283" customFormat="false" ht="13.8" hidden="false" customHeight="false" outlineLevel="0" collapsed="false">
      <c r="A283" s="109" t="s">
        <v>193</v>
      </c>
      <c r="B283" s="109" t="n">
        <v>1</v>
      </c>
      <c r="C283" s="110" t="s">
        <v>213</v>
      </c>
      <c r="D283" s="111" t="n">
        <v>13.11</v>
      </c>
      <c r="E283" s="112" t="s">
        <v>214</v>
      </c>
      <c r="F283" s="108" t="s">
        <v>196</v>
      </c>
      <c r="G283" s="108"/>
      <c r="H283" s="108"/>
      <c r="I283" s="125" t="s">
        <v>215</v>
      </c>
      <c r="J283" s="126" t="n">
        <v>282.69</v>
      </c>
      <c r="K283" s="127" t="s">
        <v>216</v>
      </c>
      <c r="L283" s="128"/>
    </row>
    <row r="284" customFormat="false" ht="13.8" hidden="false" customHeight="false" outlineLevel="0" collapsed="false">
      <c r="A284" s="109" t="s">
        <v>193</v>
      </c>
      <c r="B284" s="109" t="n">
        <v>1</v>
      </c>
      <c r="C284" s="110" t="s">
        <v>217</v>
      </c>
      <c r="D284" s="111" t="n">
        <v>16.68</v>
      </c>
      <c r="E284" s="112" t="s">
        <v>218</v>
      </c>
      <c r="F284" s="108" t="s">
        <v>200</v>
      </c>
      <c r="G284" s="108"/>
      <c r="H284" s="108"/>
      <c r="I284" s="108"/>
      <c r="J284" s="108"/>
      <c r="K284" s="108"/>
      <c r="L284" s="108"/>
    </row>
    <row r="285" customFormat="false" ht="13.8" hidden="false" customHeight="false" outlineLevel="0" collapsed="false">
      <c r="A285" s="109" t="s">
        <v>193</v>
      </c>
      <c r="B285" s="109" t="n">
        <v>1</v>
      </c>
      <c r="C285" s="110" t="s">
        <v>219</v>
      </c>
      <c r="D285" s="111" t="n">
        <v>13.06</v>
      </c>
      <c r="E285" s="112" t="s">
        <v>220</v>
      </c>
      <c r="F285" s="108" t="s">
        <v>196</v>
      </c>
      <c r="G285" s="108"/>
      <c r="H285" s="108"/>
      <c r="I285" s="108"/>
      <c r="J285" s="129" t="n">
        <v>1300.82</v>
      </c>
      <c r="K285" s="108"/>
      <c r="L285" s="108"/>
    </row>
    <row r="286" customFormat="false" ht="13.8" hidden="false" customHeight="false" outlineLevel="0" collapsed="false">
      <c r="A286" s="109" t="s">
        <v>193</v>
      </c>
      <c r="B286" s="109" t="n">
        <v>1</v>
      </c>
      <c r="C286" s="110" t="s">
        <v>221</v>
      </c>
      <c r="D286" s="111" t="n">
        <v>11.9</v>
      </c>
      <c r="E286" s="130" t="s">
        <v>222</v>
      </c>
      <c r="F286" s="108" t="s">
        <v>201</v>
      </c>
      <c r="G286" s="108"/>
      <c r="H286" s="108"/>
      <c r="I286" s="131" t="s">
        <v>193</v>
      </c>
      <c r="J286" s="132" t="n">
        <v>0.489452806691164</v>
      </c>
      <c r="K286" s="108"/>
      <c r="L286" s="108"/>
    </row>
    <row r="287" customFormat="false" ht="13.8" hidden="false" customHeight="false" outlineLevel="0" collapsed="false">
      <c r="A287" s="109" t="s">
        <v>193</v>
      </c>
      <c r="B287" s="109" t="n">
        <v>1</v>
      </c>
      <c r="C287" s="110" t="s">
        <v>223</v>
      </c>
      <c r="D287" s="111" t="n">
        <v>13.99</v>
      </c>
      <c r="E287" s="112" t="s">
        <v>224</v>
      </c>
      <c r="F287" s="108" t="s">
        <v>196</v>
      </c>
      <c r="G287" s="108"/>
      <c r="H287" s="108"/>
      <c r="I287" s="131" t="s">
        <v>208</v>
      </c>
      <c r="J287" s="132" t="n">
        <v>0.444050675727618</v>
      </c>
      <c r="K287" s="108"/>
      <c r="L287" s="108"/>
    </row>
    <row r="288" customFormat="false" ht="13.8" hidden="false" customHeight="false" outlineLevel="0" collapsed="false">
      <c r="A288" s="109" t="s">
        <v>193</v>
      </c>
      <c r="B288" s="109" t="n">
        <v>1</v>
      </c>
      <c r="C288" s="110" t="s">
        <v>225</v>
      </c>
      <c r="D288" s="111" t="n">
        <v>26.46</v>
      </c>
      <c r="E288" s="133" t="s">
        <v>226</v>
      </c>
      <c r="F288" s="108" t="s">
        <v>227</v>
      </c>
      <c r="G288" s="108"/>
      <c r="H288" s="108"/>
      <c r="I288" s="131" t="s">
        <v>211</v>
      </c>
      <c r="J288" s="132" t="n">
        <v>0.066496517581218</v>
      </c>
      <c r="K288" s="108"/>
      <c r="L288" s="108"/>
    </row>
    <row r="289" customFormat="false" ht="13.8" hidden="false" customHeight="false" outlineLevel="0" collapsed="false">
      <c r="A289" s="109" t="s">
        <v>193</v>
      </c>
      <c r="B289" s="109" t="n">
        <v>1</v>
      </c>
      <c r="C289" s="110" t="s">
        <v>228</v>
      </c>
      <c r="D289" s="111" t="n">
        <v>13.05</v>
      </c>
      <c r="E289" s="112" t="s">
        <v>229</v>
      </c>
      <c r="F289" s="108" t="s">
        <v>196</v>
      </c>
      <c r="G289" s="108"/>
      <c r="H289" s="108"/>
      <c r="I289" s="108"/>
      <c r="J289" s="108"/>
      <c r="K289" s="108"/>
      <c r="L289" s="108"/>
    </row>
    <row r="290" customFormat="false" ht="13.8" hidden="false" customHeight="false" outlineLevel="0" collapsed="false">
      <c r="A290" s="109" t="s">
        <v>201</v>
      </c>
      <c r="B290" s="109" t="n">
        <v>1</v>
      </c>
      <c r="C290" s="110" t="s">
        <v>230</v>
      </c>
      <c r="D290" s="111" t="n">
        <v>10.95</v>
      </c>
      <c r="E290" s="134" t="s">
        <v>231</v>
      </c>
      <c r="F290" s="108" t="s">
        <v>201</v>
      </c>
      <c r="G290" s="108"/>
      <c r="H290" s="108"/>
      <c r="I290" s="108"/>
      <c r="J290" s="108"/>
      <c r="K290" s="108"/>
      <c r="L290" s="108"/>
    </row>
    <row r="291" customFormat="false" ht="13.8" hidden="false" customHeight="false" outlineLevel="0" collapsed="false">
      <c r="A291" s="109" t="s">
        <v>193</v>
      </c>
      <c r="B291" s="109" t="n">
        <v>1</v>
      </c>
      <c r="C291" s="110" t="s">
        <v>232</v>
      </c>
      <c r="D291" s="111" t="n">
        <v>9.45</v>
      </c>
      <c r="E291" s="112" t="s">
        <v>233</v>
      </c>
      <c r="F291" s="108" t="s">
        <v>234</v>
      </c>
      <c r="G291" s="108"/>
      <c r="H291" s="108"/>
      <c r="I291" s="108"/>
      <c r="J291" s="108"/>
      <c r="K291" s="108"/>
      <c r="L291" s="108"/>
    </row>
    <row r="292" customFormat="false" ht="13.8" hidden="false" customHeight="false" outlineLevel="0" collapsed="false">
      <c r="A292" s="109" t="s">
        <v>201</v>
      </c>
      <c r="B292" s="109" t="n">
        <v>1</v>
      </c>
      <c r="C292" s="110" t="s">
        <v>235</v>
      </c>
      <c r="D292" s="111" t="n">
        <v>11</v>
      </c>
      <c r="E292" s="134" t="s">
        <v>236</v>
      </c>
      <c r="F292" s="108" t="s">
        <v>201</v>
      </c>
      <c r="G292" s="108"/>
      <c r="H292" s="108"/>
      <c r="I292" s="108"/>
      <c r="J292" s="108"/>
      <c r="K292" s="108"/>
      <c r="L292" s="108"/>
    </row>
    <row r="293" customFormat="false" ht="13.8" hidden="false" customHeight="false" outlineLevel="0" collapsed="false">
      <c r="A293" s="109" t="s">
        <v>193</v>
      </c>
      <c r="B293" s="109" t="n">
        <v>1</v>
      </c>
      <c r="C293" s="110" t="s">
        <v>237</v>
      </c>
      <c r="D293" s="111" t="n">
        <v>9.56</v>
      </c>
      <c r="E293" s="112" t="s">
        <v>238</v>
      </c>
      <c r="F293" s="108" t="s">
        <v>196</v>
      </c>
      <c r="G293" s="108"/>
      <c r="H293" s="108"/>
      <c r="I293" s="108"/>
      <c r="J293" s="108"/>
      <c r="K293" s="108"/>
      <c r="L293" s="108"/>
    </row>
    <row r="294" customFormat="false" ht="13.8" hidden="false" customHeight="false" outlineLevel="0" collapsed="false">
      <c r="A294" s="109" t="s">
        <v>201</v>
      </c>
      <c r="B294" s="109" t="n">
        <v>1</v>
      </c>
      <c r="C294" s="110" t="s">
        <v>239</v>
      </c>
      <c r="D294" s="111" t="n">
        <v>14.86</v>
      </c>
      <c r="E294" s="112" t="s">
        <v>240</v>
      </c>
      <c r="F294" s="108" t="s">
        <v>201</v>
      </c>
      <c r="G294" s="108"/>
      <c r="H294" s="108"/>
      <c r="I294" s="108"/>
      <c r="J294" s="108"/>
      <c r="K294" s="108"/>
      <c r="L294" s="108"/>
    </row>
    <row r="295" customFormat="false" ht="13.8" hidden="false" customHeight="false" outlineLevel="0" collapsed="false">
      <c r="A295" s="109" t="s">
        <v>193</v>
      </c>
      <c r="B295" s="109" t="n">
        <v>1</v>
      </c>
      <c r="C295" s="110" t="s">
        <v>241</v>
      </c>
      <c r="D295" s="111" t="n">
        <v>8</v>
      </c>
      <c r="E295" s="112" t="s">
        <v>242</v>
      </c>
      <c r="F295" s="108" t="s">
        <v>243</v>
      </c>
      <c r="G295" s="108"/>
      <c r="H295" s="108"/>
      <c r="I295" s="108"/>
      <c r="J295" s="108"/>
      <c r="K295" s="108"/>
      <c r="L295" s="108"/>
    </row>
    <row r="296" customFormat="false" ht="13.8" hidden="false" customHeight="false" outlineLevel="0" collapsed="false">
      <c r="A296" s="109" t="s">
        <v>193</v>
      </c>
      <c r="B296" s="109" t="n">
        <v>1</v>
      </c>
      <c r="C296" s="110" t="s">
        <v>244</v>
      </c>
      <c r="D296" s="111" t="n">
        <v>14.44</v>
      </c>
      <c r="E296" s="133" t="s">
        <v>245</v>
      </c>
      <c r="F296" s="108" t="s">
        <v>227</v>
      </c>
      <c r="G296" s="108"/>
      <c r="H296" s="108"/>
      <c r="I296" s="108"/>
      <c r="J296" s="108"/>
      <c r="K296" s="108"/>
      <c r="L296" s="108"/>
    </row>
    <row r="297" customFormat="false" ht="13.8" hidden="false" customHeight="false" outlineLevel="0" collapsed="false">
      <c r="A297" s="109" t="s">
        <v>193</v>
      </c>
      <c r="B297" s="109" t="n">
        <v>1</v>
      </c>
      <c r="C297" s="110" t="s">
        <v>246</v>
      </c>
      <c r="D297" s="111" t="n">
        <v>9.82</v>
      </c>
      <c r="E297" s="112" t="s">
        <v>247</v>
      </c>
      <c r="F297" s="108" t="s">
        <v>201</v>
      </c>
      <c r="G297" s="108"/>
      <c r="H297" s="108"/>
      <c r="I297" s="108"/>
      <c r="J297" s="108"/>
      <c r="K297" s="108"/>
      <c r="L297" s="108"/>
    </row>
    <row r="298" customFormat="false" ht="13.8" hidden="false" customHeight="false" outlineLevel="0" collapsed="false">
      <c r="A298" s="109" t="s">
        <v>193</v>
      </c>
      <c r="B298" s="109" t="n">
        <v>1</v>
      </c>
      <c r="C298" s="110" t="s">
        <v>248</v>
      </c>
      <c r="D298" s="111" t="n">
        <v>15.39</v>
      </c>
      <c r="E298" s="133" t="s">
        <v>249</v>
      </c>
      <c r="F298" s="108" t="s">
        <v>227</v>
      </c>
      <c r="G298" s="108"/>
      <c r="H298" s="108"/>
      <c r="I298" s="108"/>
      <c r="J298" s="108"/>
      <c r="K298" s="108"/>
      <c r="L298" s="108"/>
    </row>
    <row r="299" customFormat="false" ht="13.8" hidden="false" customHeight="false" outlineLevel="0" collapsed="false">
      <c r="A299" s="109" t="s">
        <v>193</v>
      </c>
      <c r="B299" s="109" t="n">
        <v>1</v>
      </c>
      <c r="C299" s="110" t="s">
        <v>250</v>
      </c>
      <c r="D299" s="111" t="n">
        <v>12.84</v>
      </c>
      <c r="E299" s="112" t="s">
        <v>251</v>
      </c>
      <c r="F299" s="108" t="s">
        <v>243</v>
      </c>
      <c r="G299" s="108"/>
      <c r="H299" s="108"/>
      <c r="I299" s="108"/>
      <c r="J299" s="108"/>
      <c r="K299" s="108"/>
      <c r="L299" s="108"/>
    </row>
    <row r="300" customFormat="false" ht="13.8" hidden="false" customHeight="false" outlineLevel="0" collapsed="false">
      <c r="A300" s="109" t="s">
        <v>193</v>
      </c>
      <c r="B300" s="109" t="n">
        <v>1</v>
      </c>
      <c r="C300" s="110" t="s">
        <v>252</v>
      </c>
      <c r="D300" s="111" t="n">
        <v>7.54</v>
      </c>
      <c r="E300" s="112" t="s">
        <v>253</v>
      </c>
      <c r="F300" s="108" t="s">
        <v>243</v>
      </c>
      <c r="G300" s="108"/>
      <c r="H300" s="108"/>
      <c r="I300" s="108"/>
      <c r="J300" s="108"/>
      <c r="K300" s="108"/>
      <c r="L300" s="108"/>
    </row>
    <row r="301" customFormat="false" ht="13.8" hidden="false" customHeight="false" outlineLevel="0" collapsed="false">
      <c r="A301" s="135" t="s">
        <v>215</v>
      </c>
      <c r="B301" s="135" t="n">
        <v>1</v>
      </c>
      <c r="C301" s="136" t="s">
        <v>254</v>
      </c>
      <c r="D301" s="137" t="n">
        <v>45.53</v>
      </c>
      <c r="E301" s="112" t="s">
        <v>255</v>
      </c>
      <c r="F301" s="108"/>
      <c r="G301" s="108"/>
      <c r="H301" s="108"/>
      <c r="I301" s="108"/>
      <c r="J301" s="108"/>
      <c r="K301" s="108"/>
      <c r="L301" s="108"/>
    </row>
    <row r="302" customFormat="false" ht="13.8" hidden="false" customHeight="false" outlineLevel="0" collapsed="false">
      <c r="A302" s="135" t="s">
        <v>215</v>
      </c>
      <c r="B302" s="135" t="n">
        <v>1</v>
      </c>
      <c r="C302" s="136" t="s">
        <v>256</v>
      </c>
      <c r="D302" s="137" t="n">
        <v>14.71</v>
      </c>
      <c r="E302" s="112" t="s">
        <v>257</v>
      </c>
      <c r="F302" s="108"/>
      <c r="G302" s="108"/>
      <c r="H302" s="108"/>
      <c r="I302" s="108"/>
      <c r="J302" s="108"/>
      <c r="K302" s="108"/>
      <c r="L302" s="108"/>
    </row>
    <row r="303" customFormat="false" ht="13.8" hidden="false" customHeight="false" outlineLevel="0" collapsed="false">
      <c r="A303" s="135" t="s">
        <v>215</v>
      </c>
      <c r="B303" s="135" t="n">
        <v>1</v>
      </c>
      <c r="C303" s="136" t="s">
        <v>258</v>
      </c>
      <c r="D303" s="137" t="n">
        <v>123.96</v>
      </c>
      <c r="E303" s="112" t="s">
        <v>259</v>
      </c>
      <c r="F303" s="108"/>
      <c r="G303" s="108"/>
      <c r="H303" s="108"/>
      <c r="I303" s="108"/>
      <c r="J303" s="108"/>
      <c r="K303" s="108"/>
      <c r="L303" s="108"/>
    </row>
    <row r="304" customFormat="false" ht="13.8" hidden="false" customHeight="false" outlineLevel="0" collapsed="false">
      <c r="A304" s="109" t="s">
        <v>193</v>
      </c>
      <c r="B304" s="109" t="n">
        <v>1</v>
      </c>
      <c r="C304" s="110" t="s">
        <v>260</v>
      </c>
      <c r="D304" s="111" t="n">
        <v>7.59</v>
      </c>
      <c r="E304" s="112" t="s">
        <v>261</v>
      </c>
      <c r="F304" s="108" t="s">
        <v>204</v>
      </c>
      <c r="G304" s="108"/>
      <c r="H304" s="108"/>
      <c r="I304" s="108"/>
      <c r="J304" s="108"/>
      <c r="K304" s="108"/>
      <c r="L304" s="108"/>
    </row>
    <row r="305" customFormat="false" ht="13.8" hidden="false" customHeight="false" outlineLevel="0" collapsed="false">
      <c r="A305" s="135" t="s">
        <v>215</v>
      </c>
      <c r="B305" s="135" t="n">
        <v>1</v>
      </c>
      <c r="C305" s="136" t="s">
        <v>262</v>
      </c>
      <c r="D305" s="137" t="n">
        <v>27.29</v>
      </c>
      <c r="E305" s="112" t="s">
        <v>121</v>
      </c>
      <c r="F305" s="108"/>
      <c r="G305" s="108"/>
      <c r="H305" s="108"/>
      <c r="I305" s="108"/>
      <c r="J305" s="108"/>
      <c r="K305" s="108"/>
      <c r="L305" s="108"/>
    </row>
    <row r="306" customFormat="false" ht="13.8" hidden="false" customHeight="false" outlineLevel="0" collapsed="false">
      <c r="A306" s="109" t="s">
        <v>193</v>
      </c>
      <c r="B306" s="109" t="n">
        <v>1</v>
      </c>
      <c r="C306" s="110" t="s">
        <v>263</v>
      </c>
      <c r="D306" s="111" t="n">
        <v>15.39</v>
      </c>
      <c r="E306" s="112" t="s">
        <v>264</v>
      </c>
      <c r="F306" s="108" t="s">
        <v>243</v>
      </c>
      <c r="G306" s="108"/>
      <c r="H306" s="108"/>
      <c r="I306" s="108"/>
      <c r="J306" s="108"/>
      <c r="K306" s="108"/>
      <c r="L306" s="108"/>
    </row>
    <row r="307" customFormat="false" ht="13.8" hidden="false" customHeight="false" outlineLevel="0" collapsed="false">
      <c r="A307" s="135" t="s">
        <v>215</v>
      </c>
      <c r="B307" s="135" t="n">
        <v>1</v>
      </c>
      <c r="C307" s="136" t="s">
        <v>265</v>
      </c>
      <c r="D307" s="137" t="n">
        <v>12.55</v>
      </c>
      <c r="E307" s="112" t="s">
        <v>121</v>
      </c>
      <c r="F307" s="108"/>
      <c r="G307" s="108"/>
      <c r="H307" s="108"/>
      <c r="I307" s="108"/>
      <c r="J307" s="108"/>
      <c r="K307" s="108"/>
      <c r="L307" s="108"/>
    </row>
    <row r="308" customFormat="false" ht="13.8" hidden="false" customHeight="false" outlineLevel="0" collapsed="false">
      <c r="A308" s="109" t="s">
        <v>193</v>
      </c>
      <c r="B308" s="109" t="n">
        <v>1</v>
      </c>
      <c r="C308" s="110" t="s">
        <v>266</v>
      </c>
      <c r="D308" s="111" t="n">
        <v>15.53</v>
      </c>
      <c r="E308" s="112" t="s">
        <v>267</v>
      </c>
      <c r="F308" s="108" t="s">
        <v>243</v>
      </c>
      <c r="G308" s="108"/>
      <c r="H308" s="108"/>
      <c r="I308" s="108"/>
      <c r="J308" s="108"/>
      <c r="K308" s="108"/>
      <c r="L308" s="108"/>
    </row>
    <row r="309" customFormat="false" ht="13.8" hidden="false" customHeight="false" outlineLevel="0" collapsed="false">
      <c r="A309" s="109" t="s">
        <v>193</v>
      </c>
      <c r="B309" s="109" t="n">
        <v>1</v>
      </c>
      <c r="C309" s="110" t="s">
        <v>268</v>
      </c>
      <c r="D309" s="111" t="n">
        <v>15.24</v>
      </c>
      <c r="E309" s="112" t="s">
        <v>269</v>
      </c>
      <c r="F309" s="108" t="s">
        <v>243</v>
      </c>
      <c r="G309" s="108"/>
      <c r="H309" s="108"/>
      <c r="I309" s="108"/>
      <c r="J309" s="108"/>
      <c r="K309" s="108"/>
      <c r="L309" s="108"/>
    </row>
    <row r="310" customFormat="false" ht="13.8" hidden="false" customHeight="false" outlineLevel="0" collapsed="false">
      <c r="A310" s="109" t="s">
        <v>193</v>
      </c>
      <c r="B310" s="109" t="n">
        <v>1</v>
      </c>
      <c r="C310" s="110" t="s">
        <v>270</v>
      </c>
      <c r="D310" s="111" t="n">
        <v>9.59</v>
      </c>
      <c r="E310" s="112" t="s">
        <v>271</v>
      </c>
      <c r="F310" s="108" t="s">
        <v>204</v>
      </c>
      <c r="G310" s="108"/>
      <c r="H310" s="108"/>
      <c r="I310" s="108"/>
      <c r="J310" s="108"/>
      <c r="K310" s="108"/>
      <c r="L310" s="108"/>
    </row>
    <row r="311" customFormat="false" ht="13.8" hidden="false" customHeight="false" outlineLevel="0" collapsed="false">
      <c r="A311" s="109" t="s">
        <v>193</v>
      </c>
      <c r="B311" s="109" t="n">
        <v>1</v>
      </c>
      <c r="C311" s="110" t="s">
        <v>272</v>
      </c>
      <c r="D311" s="111" t="n">
        <v>16.31</v>
      </c>
      <c r="E311" s="112" t="s">
        <v>273</v>
      </c>
      <c r="F311" s="108" t="s">
        <v>243</v>
      </c>
      <c r="G311" s="108"/>
      <c r="H311" s="108"/>
      <c r="I311" s="108"/>
      <c r="J311" s="108"/>
      <c r="K311" s="108"/>
      <c r="L311" s="108"/>
    </row>
    <row r="312" customFormat="false" ht="13.8" hidden="false" customHeight="false" outlineLevel="0" collapsed="false">
      <c r="A312" s="109" t="s">
        <v>193</v>
      </c>
      <c r="B312" s="109" t="n">
        <v>1</v>
      </c>
      <c r="C312" s="110" t="s">
        <v>274</v>
      </c>
      <c r="D312" s="111" t="n">
        <v>15.04</v>
      </c>
      <c r="E312" s="112" t="s">
        <v>275</v>
      </c>
      <c r="F312" s="108" t="s">
        <v>243</v>
      </c>
      <c r="G312" s="108"/>
      <c r="H312" s="108"/>
      <c r="I312" s="108"/>
      <c r="J312" s="108"/>
      <c r="K312" s="108"/>
      <c r="L312" s="108"/>
    </row>
    <row r="313" customFormat="false" ht="13.8" hidden="false" customHeight="false" outlineLevel="0" collapsed="false">
      <c r="A313" s="135" t="s">
        <v>215</v>
      </c>
      <c r="B313" s="135" t="n">
        <v>1</v>
      </c>
      <c r="C313" s="136" t="s">
        <v>276</v>
      </c>
      <c r="D313" s="137" t="n">
        <v>5.98</v>
      </c>
      <c r="E313" s="112" t="s">
        <v>277</v>
      </c>
      <c r="F313" s="108"/>
      <c r="G313" s="108"/>
      <c r="H313" s="108"/>
      <c r="I313" s="108"/>
      <c r="J313" s="108"/>
      <c r="K313" s="108"/>
      <c r="L313" s="108"/>
    </row>
    <row r="314" customFormat="false" ht="13.8" hidden="false" customHeight="false" outlineLevel="0" collapsed="false">
      <c r="A314" s="109" t="s">
        <v>193</v>
      </c>
      <c r="B314" s="109" t="n">
        <v>2</v>
      </c>
      <c r="C314" s="110" t="s">
        <v>278</v>
      </c>
      <c r="D314" s="111" t="n">
        <v>9.52</v>
      </c>
      <c r="E314" s="112" t="s">
        <v>279</v>
      </c>
      <c r="F314" s="108" t="s">
        <v>200</v>
      </c>
      <c r="G314" s="108"/>
      <c r="H314" s="108"/>
      <c r="I314" s="108"/>
      <c r="J314" s="108"/>
      <c r="K314" s="108"/>
      <c r="L314" s="108"/>
    </row>
    <row r="315" customFormat="false" ht="13.8" hidden="false" customHeight="false" outlineLevel="0" collapsed="false">
      <c r="A315" s="109" t="s">
        <v>193</v>
      </c>
      <c r="B315" s="109" t="n">
        <v>2</v>
      </c>
      <c r="C315" s="110" t="s">
        <v>280</v>
      </c>
      <c r="D315" s="111" t="n">
        <v>9.35</v>
      </c>
      <c r="E315" s="112" t="s">
        <v>281</v>
      </c>
      <c r="F315" s="108" t="s">
        <v>200</v>
      </c>
      <c r="G315" s="108"/>
      <c r="H315" s="108"/>
      <c r="I315" s="108"/>
      <c r="J315" s="108"/>
      <c r="K315" s="108"/>
      <c r="L315" s="108"/>
    </row>
    <row r="316" customFormat="false" ht="13.8" hidden="false" customHeight="false" outlineLevel="0" collapsed="false">
      <c r="A316" s="138" t="s">
        <v>211</v>
      </c>
      <c r="B316" s="138" t="n">
        <v>2</v>
      </c>
      <c r="C316" s="139" t="s">
        <v>282</v>
      </c>
      <c r="D316" s="140" t="n">
        <v>12.46</v>
      </c>
      <c r="E316" s="108" t="s">
        <v>283</v>
      </c>
      <c r="F316" s="108"/>
      <c r="G316" s="108"/>
      <c r="H316" s="108"/>
      <c r="I316" s="108"/>
      <c r="J316" s="108"/>
      <c r="K316" s="108"/>
      <c r="L316" s="108"/>
    </row>
    <row r="317" customFormat="false" ht="13.8" hidden="false" customHeight="false" outlineLevel="0" collapsed="false">
      <c r="A317" s="109" t="s">
        <v>193</v>
      </c>
      <c r="B317" s="109" t="n">
        <v>2</v>
      </c>
      <c r="C317" s="110" t="s">
        <v>284</v>
      </c>
      <c r="D317" s="111" t="n">
        <v>12.31</v>
      </c>
      <c r="E317" s="112" t="s">
        <v>285</v>
      </c>
      <c r="F317" s="108" t="s">
        <v>286</v>
      </c>
      <c r="G317" s="108"/>
      <c r="H317" s="108"/>
      <c r="I317" s="108"/>
      <c r="J317" s="108"/>
      <c r="K317" s="108"/>
      <c r="L317" s="108"/>
    </row>
    <row r="318" customFormat="false" ht="12.75" hidden="false" customHeight="false" outlineLevel="0" collapsed="false">
      <c r="A318" s="138" t="s">
        <v>211</v>
      </c>
      <c r="B318" s="138" t="n">
        <v>2</v>
      </c>
      <c r="C318" s="138" t="s">
        <v>287</v>
      </c>
      <c r="D318" s="138" t="n">
        <v>19.97</v>
      </c>
      <c r="E318" s="108" t="s">
        <v>288</v>
      </c>
      <c r="F318" s="108"/>
      <c r="G318" s="108"/>
      <c r="H318" s="108"/>
      <c r="I318" s="108"/>
      <c r="J318" s="108"/>
      <c r="K318" s="108"/>
      <c r="L318" s="108"/>
    </row>
    <row r="319" customFormat="false" ht="13.8" hidden="false" customHeight="false" outlineLevel="0" collapsed="false">
      <c r="A319" s="109" t="s">
        <v>193</v>
      </c>
      <c r="B319" s="109" t="n">
        <v>2</v>
      </c>
      <c r="C319" s="110" t="s">
        <v>289</v>
      </c>
      <c r="D319" s="111" t="n">
        <v>13.07</v>
      </c>
      <c r="E319" s="112" t="s">
        <v>290</v>
      </c>
      <c r="F319" s="108" t="s">
        <v>243</v>
      </c>
      <c r="G319" s="108"/>
      <c r="H319" s="108"/>
      <c r="I319" s="108"/>
      <c r="J319" s="108"/>
      <c r="K319" s="108"/>
      <c r="L319" s="108"/>
    </row>
    <row r="320" customFormat="false" ht="12.75" hidden="false" customHeight="false" outlineLevel="0" collapsed="false">
      <c r="A320" s="138" t="s">
        <v>211</v>
      </c>
      <c r="B320" s="138" t="n">
        <v>2</v>
      </c>
      <c r="C320" s="138" t="s">
        <v>291</v>
      </c>
      <c r="D320" s="138" t="n">
        <v>15.97</v>
      </c>
      <c r="E320" s="108" t="s">
        <v>292</v>
      </c>
      <c r="F320" s="108"/>
      <c r="G320" s="108"/>
      <c r="H320" s="108"/>
      <c r="I320" s="108"/>
      <c r="J320" s="108"/>
      <c r="K320" s="108"/>
      <c r="L320" s="108"/>
    </row>
    <row r="321" customFormat="false" ht="13.8" hidden="false" customHeight="false" outlineLevel="0" collapsed="false">
      <c r="A321" s="109" t="s">
        <v>193</v>
      </c>
      <c r="B321" s="109" t="n">
        <v>2</v>
      </c>
      <c r="C321" s="110" t="s">
        <v>293</v>
      </c>
      <c r="D321" s="111" t="n">
        <v>12.93</v>
      </c>
      <c r="E321" s="112" t="s">
        <v>294</v>
      </c>
      <c r="F321" s="108" t="s">
        <v>200</v>
      </c>
      <c r="G321" s="108"/>
      <c r="H321" s="108"/>
      <c r="I321" s="108"/>
      <c r="J321" s="108"/>
      <c r="K321" s="108"/>
      <c r="L321" s="108"/>
    </row>
    <row r="322" customFormat="false" ht="13.8" hidden="false" customHeight="false" outlineLevel="0" collapsed="false">
      <c r="A322" s="109" t="s">
        <v>193</v>
      </c>
      <c r="B322" s="109" t="n">
        <v>2</v>
      </c>
      <c r="C322" s="110" t="s">
        <v>295</v>
      </c>
      <c r="D322" s="111" t="n">
        <v>11.98</v>
      </c>
      <c r="E322" s="112" t="s">
        <v>296</v>
      </c>
      <c r="F322" s="108" t="s">
        <v>204</v>
      </c>
      <c r="G322" s="108"/>
      <c r="H322" s="108"/>
      <c r="I322" s="108"/>
      <c r="J322" s="108"/>
      <c r="K322" s="108"/>
      <c r="L322" s="108"/>
    </row>
    <row r="323" customFormat="false" ht="13.8" hidden="false" customHeight="false" outlineLevel="0" collapsed="false">
      <c r="A323" s="109" t="s">
        <v>193</v>
      </c>
      <c r="B323" s="109" t="n">
        <v>2</v>
      </c>
      <c r="C323" s="110" t="s">
        <v>297</v>
      </c>
      <c r="D323" s="111" t="n">
        <v>12.97</v>
      </c>
      <c r="E323" s="112" t="s">
        <v>298</v>
      </c>
      <c r="F323" s="108" t="s">
        <v>200</v>
      </c>
      <c r="G323" s="108"/>
      <c r="H323" s="108"/>
      <c r="I323" s="108"/>
      <c r="J323" s="108"/>
      <c r="K323" s="108"/>
      <c r="L323" s="108"/>
    </row>
    <row r="324" customFormat="false" ht="13.8" hidden="false" customHeight="false" outlineLevel="0" collapsed="false">
      <c r="A324" s="109" t="s">
        <v>193</v>
      </c>
      <c r="B324" s="109" t="n">
        <v>2</v>
      </c>
      <c r="C324" s="110" t="s">
        <v>299</v>
      </c>
      <c r="D324" s="111" t="n">
        <v>11.6</v>
      </c>
      <c r="E324" s="112" t="s">
        <v>300</v>
      </c>
      <c r="F324" s="108" t="s">
        <v>204</v>
      </c>
      <c r="G324" s="108"/>
      <c r="H324" s="108"/>
      <c r="I324" s="108"/>
      <c r="J324" s="108"/>
      <c r="K324" s="108"/>
      <c r="L324" s="108"/>
    </row>
    <row r="325" customFormat="false" ht="13.8" hidden="false" customHeight="false" outlineLevel="0" collapsed="false">
      <c r="A325" s="109" t="s">
        <v>193</v>
      </c>
      <c r="B325" s="109" t="n">
        <v>2</v>
      </c>
      <c r="C325" s="110" t="s">
        <v>301</v>
      </c>
      <c r="D325" s="111" t="n">
        <v>12.84</v>
      </c>
      <c r="E325" s="112" t="s">
        <v>302</v>
      </c>
      <c r="F325" s="108" t="s">
        <v>286</v>
      </c>
      <c r="G325" s="108"/>
      <c r="H325" s="108"/>
      <c r="I325" s="108"/>
      <c r="J325" s="108"/>
      <c r="K325" s="108"/>
      <c r="L325" s="108"/>
    </row>
    <row r="326" customFormat="false" ht="13.8" hidden="false" customHeight="false" outlineLevel="0" collapsed="false">
      <c r="A326" s="109" t="s">
        <v>193</v>
      </c>
      <c r="B326" s="109" t="n">
        <v>2</v>
      </c>
      <c r="C326" s="110" t="s">
        <v>303</v>
      </c>
      <c r="D326" s="111" t="n">
        <v>18.9</v>
      </c>
      <c r="E326" s="112" t="s">
        <v>304</v>
      </c>
      <c r="F326" s="108" t="s">
        <v>204</v>
      </c>
      <c r="G326" s="108"/>
      <c r="H326" s="108"/>
      <c r="I326" s="108"/>
      <c r="J326" s="108"/>
      <c r="K326" s="108"/>
      <c r="L326" s="108"/>
    </row>
    <row r="327" customFormat="false" ht="13.8" hidden="false" customHeight="false" outlineLevel="0" collapsed="false">
      <c r="A327" s="109" t="s">
        <v>193</v>
      </c>
      <c r="B327" s="109" t="n">
        <v>2</v>
      </c>
      <c r="C327" s="110" t="s">
        <v>305</v>
      </c>
      <c r="D327" s="111" t="n">
        <v>12.59</v>
      </c>
      <c r="E327" s="112" t="s">
        <v>306</v>
      </c>
      <c r="F327" s="108" t="s">
        <v>204</v>
      </c>
      <c r="G327" s="108"/>
      <c r="H327" s="108"/>
      <c r="I327" s="108"/>
      <c r="J327" s="108"/>
      <c r="K327" s="108"/>
      <c r="L327" s="108"/>
    </row>
    <row r="328" customFormat="false" ht="13.8" hidden="false" customHeight="false" outlineLevel="0" collapsed="false">
      <c r="A328" s="109" t="s">
        <v>193</v>
      </c>
      <c r="B328" s="109" t="n">
        <v>2</v>
      </c>
      <c r="C328" s="110" t="s">
        <v>307</v>
      </c>
      <c r="D328" s="111" t="n">
        <v>5.41</v>
      </c>
      <c r="E328" s="134" t="s">
        <v>308</v>
      </c>
      <c r="F328" s="108"/>
      <c r="G328" s="108"/>
      <c r="H328" s="108"/>
      <c r="I328" s="108"/>
      <c r="J328" s="108"/>
      <c r="K328" s="108"/>
      <c r="L328" s="108"/>
    </row>
    <row r="329" customFormat="false" ht="13.8" hidden="false" customHeight="false" outlineLevel="0" collapsed="false">
      <c r="A329" s="109" t="s">
        <v>193</v>
      </c>
      <c r="B329" s="109" t="n">
        <v>2</v>
      </c>
      <c r="C329" s="110" t="s">
        <v>309</v>
      </c>
      <c r="D329" s="111" t="n">
        <v>11.77</v>
      </c>
      <c r="E329" s="112" t="s">
        <v>310</v>
      </c>
      <c r="F329" s="108" t="s">
        <v>204</v>
      </c>
      <c r="G329" s="108"/>
      <c r="H329" s="108"/>
      <c r="I329" s="108"/>
      <c r="J329" s="108"/>
      <c r="K329" s="108"/>
      <c r="L329" s="108"/>
    </row>
    <row r="330" customFormat="false" ht="13.8" hidden="false" customHeight="false" outlineLevel="0" collapsed="false">
      <c r="A330" s="109" t="s">
        <v>193</v>
      </c>
      <c r="B330" s="109" t="n">
        <v>2</v>
      </c>
      <c r="C330" s="110" t="s">
        <v>311</v>
      </c>
      <c r="D330" s="111" t="n">
        <v>21.02</v>
      </c>
      <c r="E330" s="133" t="s">
        <v>312</v>
      </c>
      <c r="F330" s="108" t="s">
        <v>201</v>
      </c>
      <c r="G330" s="108"/>
      <c r="H330" s="108"/>
      <c r="I330" s="108"/>
      <c r="J330" s="108"/>
      <c r="K330" s="108"/>
      <c r="L330" s="108"/>
    </row>
    <row r="331" customFormat="false" ht="13.8" hidden="false" customHeight="false" outlineLevel="0" collapsed="false">
      <c r="A331" s="109" t="s">
        <v>193</v>
      </c>
      <c r="B331" s="109" t="n">
        <v>2</v>
      </c>
      <c r="C331" s="110" t="s">
        <v>313</v>
      </c>
      <c r="D331" s="111" t="n">
        <v>36.49</v>
      </c>
      <c r="E331" s="130" t="s">
        <v>314</v>
      </c>
      <c r="F331" s="108" t="s">
        <v>201</v>
      </c>
      <c r="G331" s="108"/>
      <c r="H331" s="108"/>
      <c r="I331" s="108"/>
      <c r="J331" s="108"/>
      <c r="K331" s="108"/>
      <c r="L331" s="108"/>
    </row>
    <row r="332" customFormat="false" ht="13.8" hidden="false" customHeight="false" outlineLevel="0" collapsed="false">
      <c r="A332" s="109" t="s">
        <v>193</v>
      </c>
      <c r="B332" s="109" t="n">
        <v>2</v>
      </c>
      <c r="C332" s="110" t="s">
        <v>315</v>
      </c>
      <c r="D332" s="111" t="n">
        <v>15.31</v>
      </c>
      <c r="E332" s="112" t="s">
        <v>316</v>
      </c>
      <c r="F332" s="108" t="s">
        <v>204</v>
      </c>
      <c r="G332" s="108"/>
      <c r="H332" s="108"/>
      <c r="I332" s="108"/>
      <c r="J332" s="108"/>
      <c r="K332" s="108"/>
      <c r="L332" s="108"/>
    </row>
    <row r="333" customFormat="false" ht="13.8" hidden="false" customHeight="false" outlineLevel="0" collapsed="false">
      <c r="A333" s="141" t="s">
        <v>208</v>
      </c>
      <c r="B333" s="141" t="n">
        <v>2</v>
      </c>
      <c r="C333" s="141" t="s">
        <v>317</v>
      </c>
      <c r="D333" s="142" t="n">
        <v>21</v>
      </c>
      <c r="E333" s="112"/>
      <c r="F333" s="108"/>
      <c r="G333" s="108"/>
      <c r="H333" s="108"/>
      <c r="I333" s="108"/>
      <c r="J333" s="108"/>
      <c r="K333" s="108"/>
      <c r="L333" s="108"/>
    </row>
    <row r="334" customFormat="false" ht="13.8" hidden="false" customHeight="false" outlineLevel="0" collapsed="false">
      <c r="A334" s="109" t="s">
        <v>193</v>
      </c>
      <c r="B334" s="109" t="n">
        <v>2</v>
      </c>
      <c r="C334" s="110" t="s">
        <v>318</v>
      </c>
      <c r="D334" s="111" t="n">
        <v>15.39</v>
      </c>
      <c r="E334" s="112" t="s">
        <v>319</v>
      </c>
      <c r="F334" s="108" t="s">
        <v>204</v>
      </c>
      <c r="G334" s="108"/>
      <c r="H334" s="108"/>
      <c r="I334" s="108"/>
      <c r="J334" s="108"/>
      <c r="K334" s="108"/>
      <c r="L334" s="108"/>
    </row>
    <row r="335" customFormat="false" ht="13.8" hidden="false" customHeight="false" outlineLevel="0" collapsed="false">
      <c r="A335" s="141" t="s">
        <v>208</v>
      </c>
      <c r="B335" s="141" t="n">
        <v>2</v>
      </c>
      <c r="C335" s="143" t="s">
        <v>320</v>
      </c>
      <c r="D335" s="144" t="n">
        <v>5.46</v>
      </c>
      <c r="E335" s="145" t="s">
        <v>308</v>
      </c>
      <c r="F335" s="108"/>
      <c r="G335" s="108"/>
      <c r="H335" s="108"/>
      <c r="I335" s="108"/>
      <c r="J335" s="108"/>
      <c r="K335" s="108"/>
      <c r="L335" s="108"/>
    </row>
    <row r="336" customFormat="false" ht="13.8" hidden="false" customHeight="false" outlineLevel="0" collapsed="false">
      <c r="A336" s="109" t="s">
        <v>193</v>
      </c>
      <c r="B336" s="109" t="n">
        <v>2</v>
      </c>
      <c r="C336" s="110" t="s">
        <v>321</v>
      </c>
      <c r="D336" s="111" t="n">
        <v>7.54</v>
      </c>
      <c r="E336" s="112" t="s">
        <v>322</v>
      </c>
      <c r="F336" s="108" t="s">
        <v>204</v>
      </c>
      <c r="G336" s="108"/>
      <c r="H336" s="108"/>
      <c r="I336" s="108"/>
      <c r="J336" s="108"/>
      <c r="K336" s="108"/>
      <c r="L336" s="108"/>
    </row>
    <row r="337" customFormat="false" ht="13.8" hidden="false" customHeight="false" outlineLevel="0" collapsed="false">
      <c r="A337" s="141" t="s">
        <v>208</v>
      </c>
      <c r="B337" s="141" t="n">
        <v>2</v>
      </c>
      <c r="C337" s="143" t="s">
        <v>323</v>
      </c>
      <c r="D337" s="144" t="n">
        <v>18.97</v>
      </c>
      <c r="E337" s="112"/>
      <c r="F337" s="108"/>
      <c r="G337" s="108"/>
      <c r="H337" s="108"/>
      <c r="I337" s="108"/>
      <c r="J337" s="108"/>
      <c r="K337" s="108"/>
      <c r="L337" s="108"/>
    </row>
    <row r="338" customFormat="false" ht="13.8" hidden="false" customHeight="false" outlineLevel="0" collapsed="false">
      <c r="A338" s="135" t="s">
        <v>215</v>
      </c>
      <c r="B338" s="135" t="n">
        <v>2</v>
      </c>
      <c r="C338" s="136" t="s">
        <v>324</v>
      </c>
      <c r="D338" s="137" t="n">
        <v>14.72</v>
      </c>
      <c r="E338" s="112" t="s">
        <v>257</v>
      </c>
      <c r="F338" s="108"/>
      <c r="G338" s="108"/>
      <c r="H338" s="108"/>
      <c r="I338" s="108"/>
      <c r="J338" s="108"/>
      <c r="K338" s="108"/>
      <c r="L338" s="108"/>
    </row>
    <row r="339" customFormat="false" ht="13.8" hidden="false" customHeight="false" outlineLevel="0" collapsed="false">
      <c r="A339" s="141" t="s">
        <v>208</v>
      </c>
      <c r="B339" s="141" t="n">
        <v>2</v>
      </c>
      <c r="C339" s="141" t="s">
        <v>325</v>
      </c>
      <c r="D339" s="142" t="n">
        <v>8</v>
      </c>
      <c r="E339" s="112"/>
      <c r="F339" s="108"/>
      <c r="G339" s="108"/>
      <c r="H339" s="108"/>
      <c r="I339" s="108"/>
      <c r="J339" s="108"/>
      <c r="K339" s="108"/>
      <c r="L339" s="108"/>
    </row>
    <row r="340" customFormat="false" ht="13.8" hidden="false" customHeight="false" outlineLevel="0" collapsed="false">
      <c r="A340" s="141" t="s">
        <v>208</v>
      </c>
      <c r="B340" s="141" t="n">
        <v>2</v>
      </c>
      <c r="C340" s="143" t="s">
        <v>326</v>
      </c>
      <c r="D340" s="142" t="n">
        <v>7.59</v>
      </c>
      <c r="E340" s="112"/>
      <c r="F340" s="108"/>
      <c r="G340" s="108"/>
      <c r="H340" s="108"/>
      <c r="I340" s="108"/>
      <c r="J340" s="108"/>
      <c r="K340" s="108"/>
      <c r="L340" s="108"/>
    </row>
    <row r="341" customFormat="false" ht="13.8" hidden="false" customHeight="false" outlineLevel="0" collapsed="false">
      <c r="A341" s="141" t="s">
        <v>208</v>
      </c>
      <c r="B341" s="141" t="n">
        <v>2</v>
      </c>
      <c r="C341" s="141" t="s">
        <v>327</v>
      </c>
      <c r="D341" s="142" t="n">
        <v>9.86</v>
      </c>
      <c r="E341" s="131"/>
      <c r="F341" s="108"/>
      <c r="G341" s="108"/>
      <c r="H341" s="108"/>
      <c r="I341" s="108"/>
      <c r="J341" s="108"/>
      <c r="K341" s="108"/>
      <c r="L341" s="108"/>
    </row>
    <row r="342" customFormat="false" ht="13.8" hidden="false" customHeight="false" outlineLevel="0" collapsed="false">
      <c r="A342" s="141" t="s">
        <v>208</v>
      </c>
      <c r="B342" s="141" t="n">
        <v>2</v>
      </c>
      <c r="C342" s="141" t="s">
        <v>328</v>
      </c>
      <c r="D342" s="142" t="n">
        <v>7.62</v>
      </c>
      <c r="E342" s="112"/>
      <c r="F342" s="108"/>
      <c r="G342" s="108"/>
      <c r="H342" s="108"/>
      <c r="I342" s="108"/>
      <c r="J342" s="108"/>
      <c r="K342" s="108"/>
      <c r="L342" s="108"/>
    </row>
    <row r="343" customFormat="false" ht="13.8" hidden="false" customHeight="false" outlineLevel="0" collapsed="false">
      <c r="A343" s="141" t="s">
        <v>208</v>
      </c>
      <c r="B343" s="141" t="n">
        <v>2</v>
      </c>
      <c r="C343" s="141" t="s">
        <v>329</v>
      </c>
      <c r="D343" s="142" t="n">
        <v>12.87</v>
      </c>
      <c r="E343" s="112"/>
      <c r="F343" s="108"/>
      <c r="G343" s="108"/>
      <c r="H343" s="108"/>
      <c r="I343" s="108"/>
      <c r="J343" s="108"/>
      <c r="K343" s="108"/>
      <c r="L343" s="108"/>
    </row>
    <row r="344" customFormat="false" ht="13.8" hidden="false" customHeight="false" outlineLevel="0" collapsed="false">
      <c r="A344" s="141" t="s">
        <v>208</v>
      </c>
      <c r="B344" s="141" t="n">
        <v>2</v>
      </c>
      <c r="C344" s="141" t="s">
        <v>330</v>
      </c>
      <c r="D344" s="142" t="n">
        <v>7.07</v>
      </c>
      <c r="E344" s="112"/>
      <c r="F344" s="108"/>
      <c r="G344" s="108"/>
      <c r="H344" s="108"/>
      <c r="I344" s="108"/>
      <c r="J344" s="108"/>
      <c r="K344" s="108"/>
      <c r="L344" s="108"/>
    </row>
    <row r="345" customFormat="false" ht="13.8" hidden="false" customHeight="false" outlineLevel="0" collapsed="false">
      <c r="A345" s="135" t="s">
        <v>215</v>
      </c>
      <c r="B345" s="135" t="n">
        <v>2</v>
      </c>
      <c r="C345" s="135" t="s">
        <v>331</v>
      </c>
      <c r="D345" s="146" t="n">
        <v>11.1</v>
      </c>
      <c r="E345" s="112" t="s">
        <v>332</v>
      </c>
      <c r="F345" s="108"/>
      <c r="G345" s="108"/>
      <c r="H345" s="108"/>
      <c r="I345" s="108"/>
      <c r="J345" s="108"/>
      <c r="K345" s="108"/>
      <c r="L345" s="108"/>
    </row>
    <row r="346" customFormat="false" ht="13.8" hidden="false" customHeight="false" outlineLevel="0" collapsed="false">
      <c r="A346" s="141" t="s">
        <v>208</v>
      </c>
      <c r="B346" s="141" t="n">
        <v>2</v>
      </c>
      <c r="C346" s="141" t="s">
        <v>333</v>
      </c>
      <c r="D346" s="142" t="n">
        <v>7.48</v>
      </c>
      <c r="E346" s="112"/>
      <c r="F346" s="108"/>
      <c r="G346" s="108"/>
      <c r="H346" s="108"/>
      <c r="I346" s="108"/>
      <c r="J346" s="108"/>
      <c r="K346" s="108"/>
      <c r="L346" s="108"/>
    </row>
    <row r="347" customFormat="false" ht="13.8" hidden="false" customHeight="false" outlineLevel="0" collapsed="false">
      <c r="A347" s="141" t="s">
        <v>208</v>
      </c>
      <c r="B347" s="141" t="n">
        <v>2</v>
      </c>
      <c r="C347" s="141" t="s">
        <v>334</v>
      </c>
      <c r="D347" s="142" t="n">
        <v>23.15</v>
      </c>
      <c r="E347" s="112"/>
      <c r="F347" s="108"/>
      <c r="G347" s="108"/>
      <c r="H347" s="108"/>
      <c r="I347" s="108"/>
      <c r="J347" s="108"/>
      <c r="K347" s="108"/>
      <c r="L347" s="108"/>
    </row>
    <row r="348" customFormat="false" ht="13.8" hidden="false" customHeight="false" outlineLevel="0" collapsed="false">
      <c r="A348" s="138" t="s">
        <v>211</v>
      </c>
      <c r="B348" s="138" t="n">
        <v>2</v>
      </c>
      <c r="C348" s="139" t="s">
        <v>335</v>
      </c>
      <c r="D348" s="140" t="n">
        <v>6.35</v>
      </c>
      <c r="E348" s="108" t="s">
        <v>336</v>
      </c>
      <c r="F348" s="108"/>
      <c r="G348" s="108"/>
      <c r="H348" s="108"/>
      <c r="I348" s="108"/>
      <c r="J348" s="108"/>
      <c r="K348" s="108"/>
      <c r="L348" s="108"/>
    </row>
    <row r="349" customFormat="false" ht="13.8" hidden="false" customHeight="false" outlineLevel="0" collapsed="false">
      <c r="A349" s="138" t="s">
        <v>211</v>
      </c>
      <c r="B349" s="138" t="n">
        <v>2</v>
      </c>
      <c r="C349" s="139" t="s">
        <v>337</v>
      </c>
      <c r="D349" s="140" t="n">
        <v>16.5</v>
      </c>
      <c r="E349" s="108" t="s">
        <v>338</v>
      </c>
      <c r="F349" s="108"/>
      <c r="G349" s="108"/>
      <c r="H349" s="108"/>
      <c r="I349" s="108"/>
      <c r="J349" s="108"/>
      <c r="K349" s="108"/>
      <c r="L349" s="108"/>
    </row>
    <row r="350" customFormat="false" ht="12.75" hidden="false" customHeight="false" outlineLevel="0" collapsed="false">
      <c r="A350" s="138" t="s">
        <v>211</v>
      </c>
      <c r="B350" s="138" t="n">
        <v>2</v>
      </c>
      <c r="C350" s="138" t="s">
        <v>339</v>
      </c>
      <c r="D350" s="138" t="n">
        <v>15.25</v>
      </c>
      <c r="E350" s="108" t="s">
        <v>340</v>
      </c>
      <c r="F350" s="108"/>
      <c r="G350" s="108"/>
      <c r="H350" s="108"/>
      <c r="I350" s="108"/>
      <c r="J350" s="108"/>
      <c r="K350" s="108"/>
      <c r="L350" s="108"/>
    </row>
    <row r="351" customFormat="false" ht="13.8" hidden="false" customHeight="false" outlineLevel="0" collapsed="false">
      <c r="A351" s="141" t="s">
        <v>208</v>
      </c>
      <c r="B351" s="141" t="n">
        <v>3</v>
      </c>
      <c r="C351" s="141" t="s">
        <v>341</v>
      </c>
      <c r="D351" s="142" t="n">
        <v>9.52</v>
      </c>
      <c r="E351" s="112"/>
      <c r="F351" s="108"/>
      <c r="G351" s="108"/>
      <c r="H351" s="108"/>
      <c r="I351" s="108"/>
      <c r="J351" s="108"/>
      <c r="K351" s="108"/>
      <c r="L351" s="108"/>
    </row>
    <row r="352" customFormat="false" ht="13.8" hidden="false" customHeight="false" outlineLevel="0" collapsed="false">
      <c r="A352" s="141" t="s">
        <v>208</v>
      </c>
      <c r="B352" s="141" t="n">
        <v>3</v>
      </c>
      <c r="C352" s="141" t="s">
        <v>342</v>
      </c>
      <c r="D352" s="142" t="n">
        <v>11.29</v>
      </c>
      <c r="E352" s="112"/>
      <c r="F352" s="108"/>
      <c r="G352" s="108"/>
      <c r="H352" s="108"/>
      <c r="I352" s="108"/>
      <c r="J352" s="108"/>
      <c r="K352" s="108"/>
      <c r="L352" s="108"/>
    </row>
    <row r="353" customFormat="false" ht="12.75" hidden="false" customHeight="false" outlineLevel="0" collapsed="false">
      <c r="A353" s="141" t="s">
        <v>208</v>
      </c>
      <c r="B353" s="141" t="n">
        <v>3</v>
      </c>
      <c r="C353" s="141" t="s">
        <v>343</v>
      </c>
      <c r="D353" s="142" t="n">
        <v>12.51</v>
      </c>
      <c r="E353" s="108"/>
      <c r="F353" s="108"/>
      <c r="G353" s="108"/>
      <c r="H353" s="108"/>
      <c r="I353" s="108"/>
      <c r="J353" s="108"/>
      <c r="K353" s="108"/>
      <c r="L353" s="108"/>
    </row>
    <row r="354" customFormat="false" ht="12.75" hidden="false" customHeight="false" outlineLevel="0" collapsed="false">
      <c r="A354" s="141" t="s">
        <v>208</v>
      </c>
      <c r="B354" s="141" t="n">
        <v>3</v>
      </c>
      <c r="C354" s="141" t="s">
        <v>344</v>
      </c>
      <c r="D354" s="142" t="n">
        <v>12</v>
      </c>
      <c r="E354" s="108"/>
      <c r="F354" s="108"/>
      <c r="G354" s="108"/>
      <c r="H354" s="108"/>
      <c r="I354" s="108"/>
      <c r="J354" s="108"/>
      <c r="K354" s="108"/>
      <c r="L354" s="108"/>
    </row>
    <row r="355" customFormat="false" ht="12.75" hidden="false" customHeight="false" outlineLevel="0" collapsed="false">
      <c r="A355" s="141" t="s">
        <v>208</v>
      </c>
      <c r="B355" s="141" t="n">
        <v>3</v>
      </c>
      <c r="C355" s="141" t="s">
        <v>345</v>
      </c>
      <c r="D355" s="142" t="n">
        <v>20.01</v>
      </c>
      <c r="E355" s="108"/>
      <c r="F355" s="108"/>
      <c r="G355" s="108"/>
      <c r="H355" s="108"/>
      <c r="I355" s="108"/>
      <c r="J355" s="108"/>
      <c r="K355" s="108"/>
      <c r="L355" s="108"/>
    </row>
    <row r="356" customFormat="false" ht="12.75" hidden="false" customHeight="false" outlineLevel="0" collapsed="false">
      <c r="A356" s="141" t="s">
        <v>208</v>
      </c>
      <c r="B356" s="141" t="n">
        <v>3</v>
      </c>
      <c r="C356" s="141" t="s">
        <v>346</v>
      </c>
      <c r="D356" s="142" t="n">
        <v>17.8</v>
      </c>
      <c r="E356" s="108"/>
      <c r="F356" s="108"/>
      <c r="G356" s="108"/>
      <c r="H356" s="108"/>
      <c r="I356" s="108"/>
      <c r="J356" s="108"/>
      <c r="K356" s="108"/>
      <c r="L356" s="108"/>
    </row>
    <row r="357" customFormat="false" ht="12.75" hidden="false" customHeight="false" outlineLevel="0" collapsed="false">
      <c r="A357" s="141" t="s">
        <v>208</v>
      </c>
      <c r="B357" s="141" t="n">
        <v>3</v>
      </c>
      <c r="C357" s="141" t="s">
        <v>347</v>
      </c>
      <c r="D357" s="142" t="n">
        <v>15.92</v>
      </c>
      <c r="E357" s="108"/>
      <c r="F357" s="108"/>
      <c r="G357" s="108"/>
      <c r="H357" s="108"/>
      <c r="I357" s="108"/>
      <c r="J357" s="108"/>
      <c r="K357" s="108"/>
      <c r="L357" s="108"/>
    </row>
    <row r="358" customFormat="false" ht="12.75" hidden="false" customHeight="false" outlineLevel="0" collapsed="false">
      <c r="A358" s="141" t="s">
        <v>208</v>
      </c>
      <c r="B358" s="141" t="n">
        <v>3</v>
      </c>
      <c r="C358" s="141" t="s">
        <v>348</v>
      </c>
      <c r="D358" s="142" t="n">
        <v>23.99</v>
      </c>
      <c r="E358" s="108"/>
      <c r="F358" s="108"/>
      <c r="G358" s="108"/>
      <c r="H358" s="108"/>
      <c r="I358" s="108"/>
      <c r="J358" s="108"/>
      <c r="K358" s="108"/>
      <c r="L358" s="108"/>
    </row>
    <row r="359" customFormat="false" ht="12.75" hidden="false" customHeight="false" outlineLevel="0" collapsed="false">
      <c r="A359" s="141" t="s">
        <v>208</v>
      </c>
      <c r="B359" s="141" t="n">
        <v>3</v>
      </c>
      <c r="C359" s="141" t="s">
        <v>349</v>
      </c>
      <c r="D359" s="142" t="n">
        <v>11.64</v>
      </c>
      <c r="E359" s="108"/>
      <c r="F359" s="108"/>
      <c r="G359" s="108"/>
      <c r="H359" s="108"/>
      <c r="I359" s="108"/>
      <c r="J359" s="108"/>
      <c r="K359" s="108"/>
      <c r="L359" s="108"/>
    </row>
    <row r="360" customFormat="false" ht="12.75" hidden="false" customHeight="false" outlineLevel="0" collapsed="false">
      <c r="A360" s="141" t="s">
        <v>208</v>
      </c>
      <c r="B360" s="141" t="n">
        <v>3</v>
      </c>
      <c r="C360" s="141" t="s">
        <v>350</v>
      </c>
      <c r="D360" s="142" t="n">
        <v>14.71</v>
      </c>
      <c r="E360" s="108"/>
      <c r="F360" s="108"/>
      <c r="G360" s="108"/>
      <c r="H360" s="108"/>
      <c r="I360" s="108"/>
      <c r="J360" s="108"/>
      <c r="K360" s="108"/>
      <c r="L360" s="108"/>
    </row>
    <row r="361" customFormat="false" ht="12.75" hidden="false" customHeight="false" outlineLevel="0" collapsed="false">
      <c r="A361" s="141" t="s">
        <v>208</v>
      </c>
      <c r="B361" s="141" t="n">
        <v>3</v>
      </c>
      <c r="C361" s="141" t="s">
        <v>351</v>
      </c>
      <c r="D361" s="142" t="n">
        <v>11.28</v>
      </c>
      <c r="E361" s="108"/>
      <c r="F361" s="108"/>
      <c r="G361" s="108"/>
      <c r="H361" s="108"/>
      <c r="I361" s="108"/>
      <c r="J361" s="108"/>
      <c r="K361" s="108"/>
      <c r="L361" s="108"/>
    </row>
    <row r="362" customFormat="false" ht="12.75" hidden="false" customHeight="false" outlineLevel="0" collapsed="false">
      <c r="A362" s="141" t="s">
        <v>208</v>
      </c>
      <c r="B362" s="141" t="n">
        <v>3</v>
      </c>
      <c r="C362" s="141" t="s">
        <v>352</v>
      </c>
      <c r="D362" s="142" t="n">
        <v>13.74</v>
      </c>
      <c r="E362" s="108"/>
      <c r="F362" s="108"/>
      <c r="G362" s="108"/>
      <c r="H362" s="108"/>
      <c r="I362" s="108"/>
      <c r="J362" s="108"/>
      <c r="K362" s="108"/>
      <c r="L362" s="108"/>
    </row>
    <row r="363" customFormat="false" ht="12.75" hidden="false" customHeight="false" outlineLevel="0" collapsed="false">
      <c r="A363" s="141" t="s">
        <v>208</v>
      </c>
      <c r="B363" s="141" t="n">
        <v>3</v>
      </c>
      <c r="C363" s="141" t="s">
        <v>353</v>
      </c>
      <c r="D363" s="142" t="n">
        <v>18.69</v>
      </c>
      <c r="E363" s="108"/>
      <c r="F363" s="108"/>
      <c r="G363" s="108"/>
      <c r="H363" s="108"/>
      <c r="I363" s="108"/>
      <c r="J363" s="108"/>
      <c r="K363" s="108"/>
      <c r="L363" s="108"/>
    </row>
    <row r="364" customFormat="false" ht="12.75" hidden="false" customHeight="false" outlineLevel="0" collapsed="false">
      <c r="A364" s="141" t="s">
        <v>208</v>
      </c>
      <c r="B364" s="141" t="n">
        <v>3</v>
      </c>
      <c r="C364" s="141" t="s">
        <v>354</v>
      </c>
      <c r="D364" s="142" t="n">
        <v>12.38</v>
      </c>
      <c r="E364" s="108"/>
      <c r="F364" s="108"/>
      <c r="G364" s="108"/>
      <c r="H364" s="108"/>
      <c r="I364" s="108"/>
      <c r="J364" s="108"/>
      <c r="K364" s="108"/>
      <c r="L364" s="108"/>
    </row>
    <row r="365" customFormat="false" ht="12.75" hidden="false" customHeight="false" outlineLevel="0" collapsed="false">
      <c r="A365" s="141" t="s">
        <v>208</v>
      </c>
      <c r="B365" s="141" t="n">
        <v>3</v>
      </c>
      <c r="C365" s="141" t="s">
        <v>355</v>
      </c>
      <c r="D365" s="142" t="n">
        <v>20.94</v>
      </c>
      <c r="E365" s="108"/>
      <c r="F365" s="108"/>
      <c r="G365" s="108"/>
      <c r="H365" s="108"/>
      <c r="I365" s="108"/>
      <c r="J365" s="108"/>
      <c r="K365" s="108"/>
      <c r="L365" s="108"/>
    </row>
    <row r="366" customFormat="false" ht="12.75" hidden="false" customHeight="false" outlineLevel="0" collapsed="false">
      <c r="A366" s="141" t="s">
        <v>208</v>
      </c>
      <c r="B366" s="141" t="n">
        <v>3</v>
      </c>
      <c r="C366" s="141" t="s">
        <v>356</v>
      </c>
      <c r="D366" s="142" t="n">
        <v>15.66</v>
      </c>
      <c r="E366" s="108"/>
      <c r="F366" s="108"/>
      <c r="G366" s="108"/>
      <c r="H366" s="108"/>
      <c r="I366" s="108"/>
      <c r="J366" s="108"/>
      <c r="K366" s="108"/>
      <c r="L366" s="108"/>
    </row>
    <row r="367" customFormat="false" ht="13.8" hidden="false" customHeight="false" outlineLevel="0" collapsed="false">
      <c r="A367" s="141" t="s">
        <v>208</v>
      </c>
      <c r="B367" s="141" t="n">
        <v>3</v>
      </c>
      <c r="C367" s="141" t="s">
        <v>357</v>
      </c>
      <c r="D367" s="142" t="n">
        <v>36.49</v>
      </c>
      <c r="E367" s="147" t="s">
        <v>314</v>
      </c>
      <c r="F367" s="108"/>
      <c r="G367" s="108"/>
      <c r="H367" s="108"/>
      <c r="I367" s="108"/>
      <c r="J367" s="108"/>
      <c r="K367" s="108"/>
      <c r="L367" s="108"/>
    </row>
    <row r="368" customFormat="false" ht="12.75" hidden="false" customHeight="false" outlineLevel="0" collapsed="false">
      <c r="A368" s="141" t="s">
        <v>208</v>
      </c>
      <c r="B368" s="141" t="n">
        <v>3</v>
      </c>
      <c r="C368" s="141" t="s">
        <v>358</v>
      </c>
      <c r="D368" s="142" t="n">
        <v>15.74</v>
      </c>
      <c r="E368" s="108"/>
      <c r="F368" s="108"/>
      <c r="G368" s="108"/>
      <c r="H368" s="108"/>
      <c r="I368" s="108"/>
      <c r="J368" s="108"/>
      <c r="K368" s="108"/>
      <c r="L368" s="108"/>
    </row>
    <row r="369" customFormat="false" ht="12.75" hidden="false" customHeight="false" outlineLevel="0" collapsed="false">
      <c r="A369" s="141" t="s">
        <v>208</v>
      </c>
      <c r="B369" s="141" t="n">
        <v>3</v>
      </c>
      <c r="C369" s="141" t="s">
        <v>359</v>
      </c>
      <c r="D369" s="142" t="n">
        <v>17.4</v>
      </c>
      <c r="E369" s="108"/>
      <c r="F369" s="108"/>
      <c r="G369" s="108"/>
      <c r="H369" s="108"/>
      <c r="I369" s="108"/>
      <c r="J369" s="108"/>
      <c r="K369" s="108"/>
      <c r="L369" s="108"/>
    </row>
    <row r="370" customFormat="false" ht="12.75" hidden="false" customHeight="false" outlineLevel="0" collapsed="false">
      <c r="A370" s="141" t="s">
        <v>208</v>
      </c>
      <c r="B370" s="141" t="n">
        <v>3</v>
      </c>
      <c r="C370" s="141" t="s">
        <v>360</v>
      </c>
      <c r="D370" s="142" t="n">
        <v>7.72</v>
      </c>
      <c r="E370" s="108"/>
      <c r="F370" s="108"/>
      <c r="G370" s="108"/>
      <c r="H370" s="108"/>
      <c r="I370" s="108"/>
      <c r="J370" s="108"/>
      <c r="K370" s="108"/>
      <c r="L370" s="108"/>
    </row>
    <row r="371" customFormat="false" ht="12.75" hidden="false" customHeight="false" outlineLevel="0" collapsed="false">
      <c r="A371" s="141" t="s">
        <v>208</v>
      </c>
      <c r="B371" s="141" t="n">
        <v>3</v>
      </c>
      <c r="C371" s="141" t="s">
        <v>361</v>
      </c>
      <c r="D371" s="142" t="n">
        <v>18.53</v>
      </c>
      <c r="E371" s="108"/>
      <c r="F371" s="108"/>
      <c r="G371" s="108"/>
      <c r="H371" s="108"/>
      <c r="I371" s="108"/>
      <c r="J371" s="108"/>
      <c r="K371" s="108"/>
      <c r="L371" s="108"/>
    </row>
    <row r="372" customFormat="false" ht="12.75" hidden="false" customHeight="false" outlineLevel="0" collapsed="false">
      <c r="A372" s="141" t="s">
        <v>208</v>
      </c>
      <c r="B372" s="141" t="n">
        <v>3</v>
      </c>
      <c r="C372" s="141" t="s">
        <v>362</v>
      </c>
      <c r="D372" s="142" t="n">
        <v>7.76</v>
      </c>
      <c r="E372" s="108"/>
      <c r="F372" s="108"/>
      <c r="G372" s="108"/>
      <c r="H372" s="108"/>
      <c r="I372" s="108"/>
      <c r="J372" s="108"/>
      <c r="K372" s="108"/>
      <c r="L372" s="108"/>
    </row>
    <row r="373" customFormat="false" ht="12.75" hidden="false" customHeight="false" outlineLevel="0" collapsed="false">
      <c r="A373" s="141" t="s">
        <v>208</v>
      </c>
      <c r="B373" s="141" t="n">
        <v>3</v>
      </c>
      <c r="C373" s="141" t="s">
        <v>363</v>
      </c>
      <c r="D373" s="142" t="n">
        <v>7.79</v>
      </c>
      <c r="E373" s="108"/>
      <c r="F373" s="108"/>
      <c r="G373" s="108"/>
      <c r="H373" s="108"/>
      <c r="I373" s="108"/>
      <c r="J373" s="108"/>
      <c r="K373" s="108"/>
      <c r="L373" s="108"/>
    </row>
    <row r="374" customFormat="false" ht="12.75" hidden="false" customHeight="false" outlineLevel="0" collapsed="false">
      <c r="A374" s="141" t="s">
        <v>208</v>
      </c>
      <c r="B374" s="141" t="n">
        <v>3</v>
      </c>
      <c r="C374" s="141" t="s">
        <v>364</v>
      </c>
      <c r="D374" s="142" t="n">
        <v>7.79</v>
      </c>
      <c r="E374" s="108"/>
      <c r="F374" s="108"/>
      <c r="G374" s="108"/>
      <c r="H374" s="108"/>
      <c r="I374" s="108"/>
      <c r="J374" s="108"/>
      <c r="K374" s="108"/>
      <c r="L374" s="108"/>
    </row>
    <row r="375" customFormat="false" ht="12.75" hidden="false" customHeight="false" outlineLevel="0" collapsed="false">
      <c r="A375" s="141" t="s">
        <v>208</v>
      </c>
      <c r="B375" s="141" t="n">
        <v>3</v>
      </c>
      <c r="C375" s="141" t="s">
        <v>365</v>
      </c>
      <c r="D375" s="142" t="n">
        <v>9.58</v>
      </c>
      <c r="E375" s="108"/>
      <c r="F375" s="108"/>
      <c r="G375" s="108"/>
      <c r="H375" s="108"/>
      <c r="I375" s="108"/>
      <c r="J375" s="108"/>
      <c r="K375" s="108"/>
      <c r="L375" s="108"/>
    </row>
    <row r="376" customFormat="false" ht="12.75" hidden="false" customHeight="false" outlineLevel="0" collapsed="false">
      <c r="A376" s="141" t="s">
        <v>208</v>
      </c>
      <c r="B376" s="141" t="n">
        <v>3</v>
      </c>
      <c r="C376" s="141" t="s">
        <v>366</v>
      </c>
      <c r="D376" s="142" t="n">
        <v>7.14</v>
      </c>
      <c r="E376" s="108"/>
      <c r="F376" s="108"/>
      <c r="G376" s="108"/>
      <c r="H376" s="108"/>
      <c r="I376" s="108"/>
      <c r="J376" s="108"/>
      <c r="K376" s="108"/>
      <c r="L376" s="108"/>
    </row>
    <row r="377" customFormat="false" ht="12.75" hidden="false" customHeight="false" outlineLevel="0" collapsed="false">
      <c r="A377" s="141" t="s">
        <v>208</v>
      </c>
      <c r="B377" s="141" t="n">
        <v>3</v>
      </c>
      <c r="C377" s="141" t="s">
        <v>367</v>
      </c>
      <c r="D377" s="142" t="n">
        <v>7.76</v>
      </c>
      <c r="E377" s="108"/>
      <c r="F377" s="108"/>
      <c r="G377" s="108"/>
      <c r="H377" s="108"/>
      <c r="I377" s="108"/>
      <c r="J377" s="108"/>
      <c r="K377" s="108"/>
      <c r="L377" s="108"/>
    </row>
    <row r="378" customFormat="false" ht="12.75" hidden="false" customHeight="false" outlineLevel="0" collapsed="false">
      <c r="A378" s="141" t="s">
        <v>208</v>
      </c>
      <c r="B378" s="141" t="n">
        <v>3</v>
      </c>
      <c r="C378" s="141" t="s">
        <v>368</v>
      </c>
      <c r="D378" s="142" t="n">
        <v>15.73</v>
      </c>
      <c r="E378" s="108"/>
      <c r="F378" s="108"/>
      <c r="G378" s="108"/>
      <c r="H378" s="108"/>
      <c r="I378" s="108"/>
      <c r="J378" s="108"/>
      <c r="K378" s="108"/>
      <c r="L378" s="108"/>
    </row>
    <row r="379" customFormat="false" ht="12.75" hidden="false" customHeight="false" outlineLevel="0" collapsed="false">
      <c r="A379" s="141" t="s">
        <v>208</v>
      </c>
      <c r="B379" s="141" t="n">
        <v>3</v>
      </c>
      <c r="C379" s="141" t="s">
        <v>369</v>
      </c>
      <c r="D379" s="142" t="n">
        <v>7.73</v>
      </c>
      <c r="E379" s="108"/>
      <c r="F379" s="108"/>
      <c r="G379" s="108"/>
      <c r="H379" s="108"/>
      <c r="I379" s="108"/>
      <c r="J379" s="108"/>
      <c r="K379" s="108"/>
      <c r="L379" s="108"/>
    </row>
    <row r="380" customFormat="false" ht="12.75" hidden="false" customHeight="false" outlineLevel="0" collapsed="false">
      <c r="A380" s="141" t="s">
        <v>208</v>
      </c>
      <c r="B380" s="141" t="n">
        <v>3</v>
      </c>
      <c r="C380" s="141" t="s">
        <v>370</v>
      </c>
      <c r="D380" s="142" t="n">
        <v>6.5</v>
      </c>
      <c r="E380" s="108"/>
      <c r="F380" s="108"/>
      <c r="G380" s="108"/>
      <c r="H380" s="108"/>
      <c r="I380" s="108"/>
      <c r="J380" s="108"/>
      <c r="K380" s="108"/>
      <c r="L380" s="108"/>
    </row>
    <row r="381" customFormat="false" ht="12.75" hidden="false" customHeight="false" outlineLevel="0" collapsed="false">
      <c r="A381" s="141" t="s">
        <v>208</v>
      </c>
      <c r="B381" s="141" t="n">
        <v>3</v>
      </c>
      <c r="C381" s="141" t="s">
        <v>371</v>
      </c>
      <c r="D381" s="142" t="n">
        <v>32.82</v>
      </c>
      <c r="E381" s="108"/>
      <c r="F381" s="108"/>
      <c r="G381" s="108"/>
      <c r="H381" s="108"/>
      <c r="I381" s="108"/>
      <c r="J381" s="108"/>
      <c r="K381" s="108"/>
      <c r="L381" s="108"/>
    </row>
    <row r="382" customFormat="false" ht="13.8" hidden="false" customHeight="false" outlineLevel="0" collapsed="false">
      <c r="A382" s="109" t="s">
        <v>193</v>
      </c>
      <c r="B382" s="109" t="n">
        <v>0</v>
      </c>
      <c r="C382" s="110" t="s">
        <v>372</v>
      </c>
      <c r="D382" s="111" t="n">
        <v>9.78</v>
      </c>
      <c r="E382" s="133" t="s">
        <v>373</v>
      </c>
      <c r="F382" s="108" t="s">
        <v>201</v>
      </c>
      <c r="G382" s="108"/>
      <c r="H382" s="108"/>
      <c r="I382" s="108"/>
      <c r="J382" s="108"/>
      <c r="K382" s="108"/>
      <c r="L382" s="108"/>
    </row>
    <row r="383" customFormat="false" ht="13.8" hidden="false" customHeight="false" outlineLevel="0" collapsed="false">
      <c r="A383" s="135" t="s">
        <v>215</v>
      </c>
      <c r="B383" s="135" t="n">
        <v>0</v>
      </c>
      <c r="C383" s="136" t="s">
        <v>374</v>
      </c>
      <c r="D383" s="137" t="n">
        <v>32.83</v>
      </c>
      <c r="E383" s="133" t="s">
        <v>375</v>
      </c>
      <c r="F383" s="108"/>
      <c r="G383" s="108"/>
      <c r="H383" s="108"/>
      <c r="I383" s="108"/>
      <c r="J383" s="108"/>
      <c r="K383" s="108"/>
      <c r="L383" s="108"/>
    </row>
  </sheetData>
  <printOptions headings="false" gridLines="true" gridLinesSet="true" horizontalCentered="false" verticalCentered="false"/>
  <pageMargins left="0.236111111111111" right="0.236111111111111" top="0.747916666666667" bottom="0.747916666666667" header="0.511811023622047" footer="0.511811023622047"/>
  <pageSetup paperSize="9" scale="49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rowBreaks count="4" manualBreakCount="4">
    <brk id="77" man="true" max="16383" min="0"/>
    <brk id="153" man="true" max="16383" min="0"/>
    <brk id="228" man="true" max="16383" min="0"/>
    <brk id="271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ACB20C"/>
    <pageSetUpPr fitToPage="true"/>
  </sheetPr>
  <dimension ref="A2:O1048576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A8" activeCellId="0" sqref="A8"/>
    </sheetView>
  </sheetViews>
  <sheetFormatPr defaultColWidth="10.71484375" defaultRowHeight="15" customHeight="true" zeroHeight="false" outlineLevelRow="0" outlineLevelCol="0"/>
  <cols>
    <col collapsed="false" customWidth="true" hidden="false" outlineLevel="0" max="1" min="1" style="148" width="67.71"/>
    <col collapsed="false" customWidth="true" hidden="false" outlineLevel="0" max="2" min="2" style="148" width="61.57"/>
    <col collapsed="false" customWidth="true" hidden="false" outlineLevel="0" max="3" min="3" style="148" width="16.71"/>
    <col collapsed="false" customWidth="true" hidden="true" outlineLevel="0" max="4" min="4" style="149" width="30.57"/>
    <col collapsed="false" customWidth="true" hidden="true" outlineLevel="0" max="5" min="5" style="149" width="22"/>
    <col collapsed="false" customWidth="true" hidden="true" outlineLevel="0" max="6" min="6" style="149" width="9.71"/>
    <col collapsed="false" customWidth="true" hidden="true" outlineLevel="0" max="7" min="7" style="149" width="29.86"/>
    <col collapsed="false" customWidth="true" hidden="true" outlineLevel="0" max="8" min="8" style="149" width="6.57"/>
    <col collapsed="false" customWidth="true" hidden="true" outlineLevel="0" max="11" min="9" style="149" width="11.43"/>
    <col collapsed="false" customWidth="true" hidden="true" outlineLevel="0" max="12" min="12" style="149" width="16.14"/>
    <col collapsed="false" customWidth="true" hidden="false" outlineLevel="0" max="13" min="13" style="150" width="26.86"/>
    <col collapsed="false" customWidth="true" hidden="false" outlineLevel="0" max="14" min="14" style="150" width="28.29"/>
  </cols>
  <sheetData>
    <row r="2" customFormat="false" ht="15" hidden="false" customHeight="false" outlineLevel="0" collapsed="false">
      <c r="A2" s="151"/>
      <c r="B2" s="151"/>
      <c r="C2" s="151"/>
      <c r="D2" s="151"/>
      <c r="E2" s="152"/>
      <c r="F2" s="108"/>
      <c r="G2" s="108"/>
      <c r="H2" s="108"/>
      <c r="I2" s="108"/>
      <c r="J2" s="108"/>
      <c r="K2" s="108"/>
      <c r="L2" s="108"/>
    </row>
    <row r="3" customFormat="false" ht="15" hidden="false" customHeight="false" outlineLevel="0" collapsed="false">
      <c r="A3" s="153" t="s">
        <v>376</v>
      </c>
      <c r="B3" s="154" t="s">
        <v>377</v>
      </c>
      <c r="C3" s="154" t="s">
        <v>378</v>
      </c>
      <c r="D3" s="155" t="s">
        <v>379</v>
      </c>
      <c r="E3" s="153" t="s">
        <v>380</v>
      </c>
      <c r="F3" s="156" t="s">
        <v>381</v>
      </c>
      <c r="G3" s="157" t="s">
        <v>382</v>
      </c>
      <c r="H3" s="158" t="s">
        <v>383</v>
      </c>
      <c r="I3" s="159" t="s">
        <v>4</v>
      </c>
      <c r="J3" s="160" t="s">
        <v>3</v>
      </c>
      <c r="K3" s="161" t="s">
        <v>384</v>
      </c>
      <c r="L3" s="162" t="s">
        <v>385</v>
      </c>
      <c r="M3" s="163" t="s">
        <v>386</v>
      </c>
      <c r="N3" s="164" t="s">
        <v>387</v>
      </c>
    </row>
    <row r="4" customFormat="false" ht="15" hidden="false" customHeight="false" outlineLevel="0" collapsed="false">
      <c r="A4" s="151"/>
      <c r="B4" s="151"/>
      <c r="C4" s="151"/>
      <c r="D4" s="151"/>
      <c r="E4" s="152"/>
      <c r="F4" s="108"/>
      <c r="G4" s="108"/>
      <c r="H4" s="108"/>
      <c r="I4" s="159"/>
      <c r="J4" s="160"/>
      <c r="K4" s="161"/>
      <c r="L4" s="162"/>
      <c r="M4" s="165"/>
      <c r="N4" s="166"/>
    </row>
    <row r="5" customFormat="false" ht="15" hidden="false" customHeight="false" outlineLevel="0" collapsed="false">
      <c r="A5" s="151"/>
      <c r="B5" s="151"/>
      <c r="C5" s="151"/>
      <c r="D5" s="151"/>
      <c r="E5" s="152"/>
      <c r="F5" s="108"/>
      <c r="G5" s="108"/>
      <c r="H5" s="108"/>
      <c r="I5" s="159"/>
      <c r="J5" s="160"/>
      <c r="K5" s="161"/>
      <c r="L5" s="162"/>
      <c r="M5" s="165"/>
      <c r="N5" s="166"/>
    </row>
    <row r="6" customFormat="false" ht="19.7" hidden="false" customHeight="false" outlineLevel="0" collapsed="false">
      <c r="A6" s="151"/>
      <c r="B6" s="167" t="s">
        <v>388</v>
      </c>
      <c r="C6" s="151"/>
      <c r="D6" s="151"/>
      <c r="E6" s="152"/>
      <c r="F6" s="108"/>
      <c r="G6" s="108"/>
      <c r="H6" s="108"/>
      <c r="I6" s="159"/>
      <c r="J6" s="160"/>
      <c r="K6" s="161"/>
      <c r="L6" s="162"/>
      <c r="M6" s="165"/>
      <c r="N6" s="166"/>
    </row>
    <row r="7" customFormat="false" ht="19.7" hidden="false" customHeight="false" outlineLevel="0" collapsed="false">
      <c r="A7" s="151"/>
      <c r="B7" s="168"/>
      <c r="C7" s="151"/>
      <c r="D7" s="151"/>
      <c r="E7" s="152"/>
      <c r="F7" s="108"/>
      <c r="G7" s="108"/>
      <c r="H7" s="108"/>
      <c r="I7" s="159"/>
      <c r="J7" s="160"/>
      <c r="K7" s="161"/>
      <c r="L7" s="162"/>
      <c r="M7" s="165"/>
      <c r="N7" s="166"/>
    </row>
    <row r="8" customFormat="false" ht="15" hidden="false" customHeight="false" outlineLevel="0" collapsed="false">
      <c r="A8" s="151"/>
      <c r="B8" s="151"/>
      <c r="C8" s="151"/>
      <c r="D8" s="151"/>
      <c r="E8" s="152"/>
      <c r="F8" s="108"/>
      <c r="G8" s="108"/>
      <c r="H8" s="108"/>
      <c r="I8" s="159"/>
      <c r="J8" s="160"/>
      <c r="K8" s="161"/>
      <c r="L8" s="162"/>
      <c r="M8" s="165"/>
      <c r="N8" s="166"/>
    </row>
    <row r="9" customFormat="false" ht="15" hidden="false" customHeight="false" outlineLevel="0" collapsed="false">
      <c r="A9" s="169"/>
      <c r="B9" s="169"/>
      <c r="C9" s="169"/>
      <c r="D9" s="108"/>
      <c r="E9" s="108"/>
      <c r="F9" s="108"/>
      <c r="G9" s="108"/>
      <c r="H9" s="108"/>
      <c r="I9" s="159"/>
      <c r="J9" s="160"/>
      <c r="K9" s="161"/>
      <c r="L9" s="162"/>
      <c r="M9" s="165"/>
      <c r="N9" s="166"/>
    </row>
    <row r="10" customFormat="false" ht="15" hidden="false" customHeight="false" outlineLevel="0" collapsed="false">
      <c r="A10" s="170" t="s">
        <v>389</v>
      </c>
      <c r="B10" s="149" t="s">
        <v>390</v>
      </c>
      <c r="C10" s="148" t="s">
        <v>391</v>
      </c>
      <c r="D10" s="171"/>
      <c r="F10" s="149" t="n">
        <v>3520</v>
      </c>
      <c r="G10" s="149" t="s">
        <v>392</v>
      </c>
      <c r="H10" s="108" t="n">
        <v>331</v>
      </c>
      <c r="I10" s="159"/>
      <c r="J10" s="160"/>
      <c r="K10" s="161"/>
      <c r="L10" s="162" t="n">
        <v>3520</v>
      </c>
      <c r="M10" s="165" t="n">
        <v>0</v>
      </c>
      <c r="N10" s="166"/>
    </row>
    <row r="11" customFormat="false" ht="15" hidden="false" customHeight="false" outlineLevel="0" collapsed="false">
      <c r="A11" s="170" t="s">
        <v>389</v>
      </c>
      <c r="B11" s="149" t="s">
        <v>393</v>
      </c>
      <c r="C11" s="148" t="s">
        <v>391</v>
      </c>
      <c r="D11" s="171"/>
      <c r="F11" s="149" t="n">
        <v>240</v>
      </c>
      <c r="G11" s="149" t="s">
        <v>392</v>
      </c>
      <c r="H11" s="108" t="n">
        <v>331</v>
      </c>
      <c r="I11" s="159"/>
      <c r="J11" s="160"/>
      <c r="K11" s="161"/>
      <c r="L11" s="162" t="n">
        <v>240</v>
      </c>
      <c r="M11" s="165" t="n">
        <v>0</v>
      </c>
      <c r="N11" s="166"/>
    </row>
    <row r="12" customFormat="false" ht="15" hidden="false" customHeight="false" outlineLevel="0" collapsed="false">
      <c r="A12" s="148" t="s">
        <v>394</v>
      </c>
      <c r="B12" s="149" t="s">
        <v>395</v>
      </c>
      <c r="C12" s="148" t="s">
        <v>391</v>
      </c>
      <c r="D12" s="171"/>
      <c r="F12" s="149" t="n">
        <v>15</v>
      </c>
      <c r="G12" s="149" t="s">
        <v>396</v>
      </c>
      <c r="H12" s="108" t="n">
        <v>151</v>
      </c>
      <c r="I12" s="159"/>
      <c r="J12" s="160" t="n">
        <v>15</v>
      </c>
      <c r="K12" s="161" t="n">
        <v>15</v>
      </c>
      <c r="L12" s="162" t="n">
        <v>15</v>
      </c>
      <c r="M12" s="165" t="n">
        <v>0</v>
      </c>
      <c r="N12" s="166"/>
    </row>
    <row r="13" customFormat="false" ht="15" hidden="false" customHeight="false" outlineLevel="0" collapsed="false">
      <c r="A13" s="148" t="s">
        <v>397</v>
      </c>
      <c r="B13" s="149" t="s">
        <v>398</v>
      </c>
      <c r="C13" s="148" t="s">
        <v>391</v>
      </c>
      <c r="D13" s="171"/>
      <c r="F13" s="149" t="n">
        <v>39</v>
      </c>
      <c r="G13" s="149" t="s">
        <v>399</v>
      </c>
      <c r="H13" s="108" t="n">
        <v>411</v>
      </c>
      <c r="I13" s="159"/>
      <c r="J13" s="160"/>
      <c r="K13" s="161"/>
      <c r="L13" s="162" t="n">
        <v>39</v>
      </c>
      <c r="M13" s="165" t="n">
        <v>0</v>
      </c>
      <c r="N13" s="166"/>
    </row>
    <row r="14" customFormat="false" ht="15" hidden="false" customHeight="false" outlineLevel="0" collapsed="false">
      <c r="A14" s="148" t="s">
        <v>400</v>
      </c>
      <c r="B14" s="149" t="s">
        <v>401</v>
      </c>
      <c r="C14" s="148" t="s">
        <v>391</v>
      </c>
      <c r="D14" s="171"/>
      <c r="F14" s="149" t="n">
        <v>537</v>
      </c>
      <c r="G14" s="149" t="s">
        <v>402</v>
      </c>
      <c r="H14" s="108"/>
      <c r="I14" s="159"/>
      <c r="J14" s="160"/>
      <c r="K14" s="161"/>
      <c r="L14" s="162" t="n">
        <v>537</v>
      </c>
      <c r="M14" s="165" t="n">
        <v>0</v>
      </c>
      <c r="N14" s="166"/>
    </row>
    <row r="15" customFormat="false" ht="15" hidden="false" customHeight="false" outlineLevel="0" collapsed="false">
      <c r="A15" s="148" t="s">
        <v>400</v>
      </c>
      <c r="B15" s="149" t="s">
        <v>403</v>
      </c>
      <c r="C15" s="148" t="s">
        <v>391</v>
      </c>
      <c r="D15" s="171"/>
      <c r="F15" s="149" t="n">
        <v>290</v>
      </c>
      <c r="H15" s="108"/>
      <c r="I15" s="159"/>
      <c r="J15" s="160"/>
      <c r="K15" s="161"/>
      <c r="L15" s="162" t="n">
        <v>290</v>
      </c>
      <c r="M15" s="165" t="n">
        <v>0</v>
      </c>
      <c r="N15" s="166"/>
    </row>
    <row r="16" customFormat="false" ht="15" hidden="false" customHeight="false" outlineLevel="0" collapsed="false">
      <c r="A16" s="148" t="s">
        <v>400</v>
      </c>
      <c r="B16" s="149" t="s">
        <v>404</v>
      </c>
      <c r="C16" s="148" t="s">
        <v>391</v>
      </c>
      <c r="D16" s="171"/>
      <c r="F16" s="149" t="n">
        <v>429</v>
      </c>
      <c r="H16" s="108"/>
      <c r="I16" s="159"/>
      <c r="J16" s="160"/>
      <c r="K16" s="161"/>
      <c r="L16" s="162" t="n">
        <v>429</v>
      </c>
      <c r="M16" s="165" t="n">
        <v>0</v>
      </c>
      <c r="N16" s="166"/>
    </row>
    <row r="17" customFormat="false" ht="15" hidden="false" customHeight="false" outlineLevel="0" collapsed="false">
      <c r="A17" s="172" t="s">
        <v>400</v>
      </c>
      <c r="B17" s="149" t="s">
        <v>405</v>
      </c>
      <c r="C17" s="148" t="s">
        <v>391</v>
      </c>
      <c r="D17" s="173"/>
      <c r="E17" s="174"/>
      <c r="F17" s="149" t="n">
        <v>300</v>
      </c>
      <c r="G17" s="174"/>
      <c r="H17" s="175"/>
      <c r="I17" s="159"/>
      <c r="J17" s="160"/>
      <c r="K17" s="161"/>
      <c r="L17" s="162"/>
      <c r="M17" s="165" t="n">
        <v>0</v>
      </c>
      <c r="N17" s="166"/>
    </row>
    <row r="18" customFormat="false" ht="15" hidden="false" customHeight="false" outlineLevel="0" collapsed="false">
      <c r="A18" s="176" t="s">
        <v>406</v>
      </c>
      <c r="B18" s="149" t="s">
        <v>407</v>
      </c>
      <c r="C18" s="148" t="s">
        <v>391</v>
      </c>
      <c r="D18" s="177"/>
      <c r="E18" s="178"/>
      <c r="F18" s="149" t="n">
        <v>95</v>
      </c>
      <c r="G18" s="149" t="s">
        <v>399</v>
      </c>
      <c r="H18" s="108" t="n">
        <v>413</v>
      </c>
      <c r="I18" s="159"/>
      <c r="J18" s="160"/>
      <c r="K18" s="161"/>
      <c r="L18" s="162" t="n">
        <v>95</v>
      </c>
      <c r="M18" s="165" t="n">
        <v>0</v>
      </c>
      <c r="N18" s="166"/>
    </row>
    <row r="19" customFormat="false" ht="15" hidden="false" customHeight="false" outlineLevel="0" collapsed="false">
      <c r="A19" s="148" t="s">
        <v>408</v>
      </c>
      <c r="B19" s="149" t="s">
        <v>409</v>
      </c>
      <c r="C19" s="148" t="s">
        <v>391</v>
      </c>
      <c r="D19" s="171"/>
      <c r="F19" s="149" t="n">
        <v>208</v>
      </c>
      <c r="G19" s="149" t="s">
        <v>410</v>
      </c>
      <c r="H19" s="108" t="n">
        <v>324</v>
      </c>
      <c r="I19" s="159"/>
      <c r="J19" s="160"/>
      <c r="K19" s="161"/>
      <c r="L19" s="162" t="n">
        <v>208</v>
      </c>
      <c r="M19" s="165" t="n">
        <v>0</v>
      </c>
      <c r="N19" s="166"/>
    </row>
    <row r="20" customFormat="false" ht="15" hidden="false" customHeight="false" outlineLevel="0" collapsed="false">
      <c r="A20" s="148" t="s">
        <v>411</v>
      </c>
      <c r="B20" s="149" t="s">
        <v>412</v>
      </c>
      <c r="C20" s="148" t="s">
        <v>391</v>
      </c>
      <c r="D20" s="171"/>
      <c r="F20" s="149" t="n">
        <v>625</v>
      </c>
      <c r="G20" s="149" t="s">
        <v>410</v>
      </c>
      <c r="H20" s="108" t="n">
        <v>324</v>
      </c>
      <c r="I20" s="159"/>
      <c r="J20" s="160"/>
      <c r="K20" s="161"/>
      <c r="L20" s="162" t="n">
        <v>625</v>
      </c>
      <c r="M20" s="165" t="n">
        <v>0</v>
      </c>
      <c r="N20" s="166"/>
    </row>
    <row r="21" customFormat="false" ht="15" hidden="false" customHeight="false" outlineLevel="0" collapsed="false">
      <c r="A21" s="148" t="s">
        <v>413</v>
      </c>
      <c r="B21" s="149" t="s">
        <v>414</v>
      </c>
      <c r="C21" s="148" t="s">
        <v>391</v>
      </c>
      <c r="D21" s="171"/>
      <c r="F21" s="149" t="n">
        <v>155</v>
      </c>
      <c r="G21" s="149" t="s">
        <v>410</v>
      </c>
      <c r="H21" s="108" t="n">
        <v>321</v>
      </c>
      <c r="I21" s="159"/>
      <c r="J21" s="160"/>
      <c r="K21" s="161"/>
      <c r="L21" s="162" t="n">
        <v>155</v>
      </c>
      <c r="M21" s="165" t="n">
        <v>0</v>
      </c>
      <c r="N21" s="166"/>
    </row>
    <row r="22" customFormat="false" ht="15" hidden="false" customHeight="false" outlineLevel="0" collapsed="false">
      <c r="A22" s="148" t="s">
        <v>415</v>
      </c>
      <c r="B22" s="149" t="s">
        <v>416</v>
      </c>
      <c r="C22" s="148" t="s">
        <v>391</v>
      </c>
      <c r="D22" s="171"/>
      <c r="F22" s="149" t="n">
        <v>742</v>
      </c>
      <c r="H22" s="108"/>
      <c r="I22" s="159"/>
      <c r="J22" s="160"/>
      <c r="K22" s="161"/>
      <c r="L22" s="162"/>
      <c r="M22" s="165" t="n">
        <v>0</v>
      </c>
      <c r="N22" s="166"/>
    </row>
    <row r="23" customFormat="false" ht="15" hidden="false" customHeight="false" outlineLevel="0" collapsed="false">
      <c r="A23" s="148" t="s">
        <v>417</v>
      </c>
      <c r="B23" s="149" t="s">
        <v>418</v>
      </c>
      <c r="C23" s="148" t="s">
        <v>391</v>
      </c>
      <c r="D23" s="171"/>
      <c r="F23" s="149" t="n">
        <v>1064</v>
      </c>
      <c r="G23" s="149" t="s">
        <v>419</v>
      </c>
      <c r="H23" s="108" t="n">
        <v>341</v>
      </c>
      <c r="I23" s="159"/>
      <c r="J23" s="160"/>
      <c r="K23" s="161"/>
      <c r="L23" s="162" t="n">
        <v>1064</v>
      </c>
      <c r="M23" s="165" t="n">
        <v>0</v>
      </c>
      <c r="N23" s="166"/>
    </row>
    <row r="24" customFormat="false" ht="15" hidden="false" customHeight="false" outlineLevel="0" collapsed="false">
      <c r="A24" s="148" t="s">
        <v>420</v>
      </c>
      <c r="B24" s="149" t="s">
        <v>421</v>
      </c>
      <c r="C24" s="148" t="s">
        <v>391</v>
      </c>
      <c r="D24" s="171"/>
      <c r="F24" s="149" t="n">
        <v>130</v>
      </c>
      <c r="G24" s="149" t="s">
        <v>419</v>
      </c>
      <c r="H24" s="108" t="n">
        <v>341</v>
      </c>
      <c r="I24" s="159"/>
      <c r="J24" s="160"/>
      <c r="K24" s="161"/>
      <c r="L24" s="162" t="n">
        <v>130</v>
      </c>
      <c r="M24" s="165" t="n">
        <v>0</v>
      </c>
      <c r="N24" s="166"/>
    </row>
    <row r="25" customFormat="false" ht="15" hidden="false" customHeight="false" outlineLevel="0" collapsed="false">
      <c r="A25" s="148" t="s">
        <v>422</v>
      </c>
      <c r="B25" s="149" t="s">
        <v>423</v>
      </c>
      <c r="C25" s="148" t="s">
        <v>391</v>
      </c>
      <c r="D25" s="171"/>
      <c r="F25" s="149" t="n">
        <v>20</v>
      </c>
      <c r="G25" s="149" t="s">
        <v>399</v>
      </c>
      <c r="H25" s="108" t="n">
        <v>411</v>
      </c>
      <c r="I25" s="159"/>
      <c r="J25" s="160"/>
      <c r="K25" s="161"/>
      <c r="L25" s="162" t="n">
        <v>20</v>
      </c>
      <c r="M25" s="165" t="n">
        <v>0</v>
      </c>
      <c r="N25" s="166"/>
    </row>
    <row r="26" customFormat="false" ht="15" hidden="false" customHeight="false" outlineLevel="0" collapsed="false">
      <c r="A26" s="148" t="s">
        <v>417</v>
      </c>
      <c r="B26" s="149" t="s">
        <v>424</v>
      </c>
      <c r="C26" s="148" t="s">
        <v>391</v>
      </c>
      <c r="D26" s="171"/>
      <c r="F26" s="149" t="n">
        <v>68</v>
      </c>
      <c r="G26" s="149" t="s">
        <v>419</v>
      </c>
      <c r="H26" s="108" t="n">
        <v>341</v>
      </c>
      <c r="I26" s="159"/>
      <c r="J26" s="160"/>
      <c r="K26" s="161"/>
      <c r="L26" s="162" t="n">
        <v>68</v>
      </c>
      <c r="M26" s="165" t="n">
        <v>0</v>
      </c>
      <c r="N26" s="166"/>
    </row>
    <row r="27" customFormat="false" ht="15" hidden="false" customHeight="false" outlineLevel="0" collapsed="false">
      <c r="A27" s="148" t="s">
        <v>417</v>
      </c>
      <c r="B27" s="149" t="s">
        <v>425</v>
      </c>
      <c r="C27" s="148" t="s">
        <v>391</v>
      </c>
      <c r="D27" s="171"/>
      <c r="F27" s="149" t="n">
        <v>144</v>
      </c>
      <c r="G27" s="149" t="s">
        <v>419</v>
      </c>
      <c r="H27" s="108" t="n">
        <v>341</v>
      </c>
      <c r="I27" s="159"/>
      <c r="J27" s="160"/>
      <c r="K27" s="161"/>
      <c r="L27" s="162" t="n">
        <v>144</v>
      </c>
      <c r="M27" s="165" t="n">
        <v>0</v>
      </c>
      <c r="N27" s="166"/>
    </row>
    <row r="28" customFormat="false" ht="15" hidden="false" customHeight="false" outlineLevel="0" collapsed="false">
      <c r="A28" s="148" t="s">
        <v>426</v>
      </c>
      <c r="B28" s="149" t="s">
        <v>426</v>
      </c>
      <c r="C28" s="148" t="s">
        <v>391</v>
      </c>
      <c r="D28" s="171"/>
      <c r="F28" s="149" t="n">
        <v>144</v>
      </c>
      <c r="G28" s="149" t="s">
        <v>410</v>
      </c>
      <c r="H28" s="108" t="n">
        <v>322</v>
      </c>
      <c r="I28" s="159"/>
      <c r="J28" s="160"/>
      <c r="K28" s="161"/>
      <c r="L28" s="162" t="n">
        <v>322</v>
      </c>
      <c r="M28" s="165" t="n">
        <v>0</v>
      </c>
      <c r="N28" s="166"/>
    </row>
    <row r="29" customFormat="false" ht="15" hidden="false" customHeight="false" outlineLevel="0" collapsed="false">
      <c r="A29" s="148" t="s">
        <v>417</v>
      </c>
      <c r="B29" s="149" t="s">
        <v>427</v>
      </c>
      <c r="C29" s="148" t="s">
        <v>391</v>
      </c>
      <c r="D29" s="171"/>
      <c r="F29" s="149" t="n">
        <v>1245</v>
      </c>
      <c r="G29" s="149" t="s">
        <v>419</v>
      </c>
      <c r="H29" s="108" t="n">
        <v>341</v>
      </c>
      <c r="I29" s="159"/>
      <c r="J29" s="160"/>
      <c r="K29" s="161"/>
      <c r="L29" s="162" t="n">
        <v>1245</v>
      </c>
      <c r="M29" s="165" t="n">
        <v>0</v>
      </c>
      <c r="N29" s="166"/>
    </row>
    <row r="30" customFormat="false" ht="15" hidden="false" customHeight="false" outlineLevel="0" collapsed="false">
      <c r="A30" s="148" t="s">
        <v>428</v>
      </c>
      <c r="B30" s="149" t="s">
        <v>429</v>
      </c>
      <c r="C30" s="148" t="s">
        <v>391</v>
      </c>
      <c r="D30" s="171"/>
      <c r="F30" s="149" t="n">
        <v>1100</v>
      </c>
      <c r="G30" s="149" t="s">
        <v>419</v>
      </c>
      <c r="H30" s="108" t="n">
        <v>341</v>
      </c>
      <c r="I30" s="159"/>
      <c r="J30" s="160"/>
      <c r="K30" s="161"/>
      <c r="L30" s="162" t="n">
        <v>1100</v>
      </c>
      <c r="M30" s="165" t="n">
        <v>0</v>
      </c>
      <c r="N30" s="166"/>
    </row>
    <row r="31" customFormat="false" ht="15" hidden="false" customHeight="false" outlineLevel="0" collapsed="false">
      <c r="B31" s="149"/>
      <c r="D31" s="171"/>
      <c r="H31" s="108"/>
      <c r="I31" s="159"/>
      <c r="J31" s="160"/>
      <c r="K31" s="161"/>
      <c r="L31" s="162"/>
      <c r="M31" s="165"/>
      <c r="N31" s="166"/>
    </row>
    <row r="32" customFormat="false" ht="15" hidden="false" customHeight="false" outlineLevel="0" collapsed="false">
      <c r="A32" s="179" t="s">
        <v>430</v>
      </c>
      <c r="B32" s="149" t="s">
        <v>431</v>
      </c>
      <c r="C32" s="148" t="s">
        <v>432</v>
      </c>
      <c r="D32" s="171"/>
      <c r="F32" s="149" t="n">
        <v>151</v>
      </c>
      <c r="G32" s="149" t="s">
        <v>433</v>
      </c>
      <c r="H32" s="108" t="n">
        <v>114</v>
      </c>
      <c r="I32" s="159"/>
      <c r="J32" s="160" t="n">
        <v>114</v>
      </c>
      <c r="K32" s="161" t="n">
        <v>114</v>
      </c>
      <c r="L32" s="162" t="n">
        <v>114</v>
      </c>
      <c r="M32" s="165" t="n">
        <v>1</v>
      </c>
      <c r="N32" s="166"/>
    </row>
    <row r="33" customFormat="false" ht="15" hidden="false" customHeight="false" outlineLevel="0" collapsed="false">
      <c r="A33" s="179" t="s">
        <v>434</v>
      </c>
      <c r="B33" s="149"/>
      <c r="C33" s="148" t="s">
        <v>432</v>
      </c>
      <c r="D33" s="171"/>
      <c r="F33" s="149" t="n">
        <v>30</v>
      </c>
      <c r="H33" s="108"/>
      <c r="I33" s="159"/>
      <c r="J33" s="160"/>
      <c r="K33" s="161"/>
      <c r="L33" s="162"/>
      <c r="M33" s="165"/>
      <c r="N33" s="166"/>
    </row>
    <row r="34" customFormat="false" ht="15" hidden="false" customHeight="false" outlineLevel="0" collapsed="false">
      <c r="A34" s="179" t="s">
        <v>435</v>
      </c>
      <c r="B34" s="149" t="s">
        <v>436</v>
      </c>
      <c r="C34" s="148" t="s">
        <v>432</v>
      </c>
      <c r="D34" s="171"/>
      <c r="F34" s="149" t="n">
        <v>175</v>
      </c>
      <c r="G34" s="149" t="s">
        <v>433</v>
      </c>
      <c r="H34" s="108" t="n">
        <v>111</v>
      </c>
      <c r="I34" s="159"/>
      <c r="J34" s="160" t="n">
        <v>175</v>
      </c>
      <c r="K34" s="161" t="n">
        <v>175</v>
      </c>
      <c r="L34" s="162" t="n">
        <v>175</v>
      </c>
      <c r="M34" s="165" t="n">
        <v>0</v>
      </c>
      <c r="N34" s="166"/>
    </row>
    <row r="35" customFormat="false" ht="15" hidden="false" customHeight="false" outlineLevel="0" collapsed="false">
      <c r="A35" s="179" t="s">
        <v>437</v>
      </c>
      <c r="B35" s="149" t="s">
        <v>438</v>
      </c>
      <c r="C35" s="148" t="s">
        <v>432</v>
      </c>
      <c r="D35" s="171"/>
      <c r="F35" s="149" t="n">
        <v>230</v>
      </c>
      <c r="G35" s="149" t="s">
        <v>433</v>
      </c>
      <c r="H35" s="108" t="n">
        <v>111</v>
      </c>
      <c r="I35" s="159"/>
      <c r="J35" s="160" t="n">
        <v>230</v>
      </c>
      <c r="K35" s="161" t="n">
        <v>230</v>
      </c>
      <c r="L35" s="162" t="n">
        <v>230</v>
      </c>
      <c r="M35" s="165" t="n">
        <v>0</v>
      </c>
      <c r="N35" s="166"/>
    </row>
    <row r="36" customFormat="false" ht="15" hidden="false" customHeight="false" outlineLevel="0" collapsed="false">
      <c r="A36" s="179" t="s">
        <v>439</v>
      </c>
      <c r="B36" s="149" t="s">
        <v>440</v>
      </c>
      <c r="C36" s="148" t="s">
        <v>441</v>
      </c>
      <c r="D36" s="171"/>
      <c r="F36" s="149" t="n">
        <v>51</v>
      </c>
      <c r="G36" s="149" t="s">
        <v>433</v>
      </c>
      <c r="H36" s="108" t="n">
        <v>120</v>
      </c>
      <c r="I36" s="159"/>
      <c r="J36" s="160" t="n">
        <v>51</v>
      </c>
      <c r="K36" s="161" t="n">
        <v>51</v>
      </c>
      <c r="L36" s="162" t="n">
        <v>51</v>
      </c>
      <c r="M36" s="165" t="n">
        <v>1</v>
      </c>
      <c r="N36" s="166" t="n">
        <v>8</v>
      </c>
    </row>
    <row r="37" s="186" customFormat="true" ht="15" hidden="false" customHeight="false" outlineLevel="0" collapsed="false">
      <c r="A37" s="180" t="s">
        <v>442</v>
      </c>
      <c r="B37" s="181" t="s">
        <v>443</v>
      </c>
      <c r="C37" s="180" t="s">
        <v>444</v>
      </c>
      <c r="D37" s="182" t="s">
        <v>445</v>
      </c>
      <c r="E37" s="181"/>
      <c r="F37" s="181" t="n">
        <v>25</v>
      </c>
      <c r="G37" s="181" t="s">
        <v>433</v>
      </c>
      <c r="H37" s="183" t="n">
        <v>120</v>
      </c>
      <c r="I37" s="184"/>
      <c r="J37" s="184" t="n">
        <v>25</v>
      </c>
      <c r="K37" s="184" t="n">
        <v>25</v>
      </c>
      <c r="L37" s="185" t="n">
        <v>25</v>
      </c>
      <c r="M37" s="165" t="n">
        <v>1</v>
      </c>
      <c r="N37" s="166" t="n">
        <v>4</v>
      </c>
    </row>
    <row r="38" customFormat="false" ht="15" hidden="false" customHeight="false" outlineLevel="0" collapsed="false">
      <c r="A38" s="179" t="s">
        <v>446</v>
      </c>
      <c r="B38" s="149" t="s">
        <v>447</v>
      </c>
      <c r="C38" s="148" t="s">
        <v>448</v>
      </c>
      <c r="D38" s="171"/>
      <c r="F38" s="149" t="n">
        <v>23</v>
      </c>
      <c r="G38" s="149" t="s">
        <v>449</v>
      </c>
      <c r="H38" s="108" t="n">
        <v>1</v>
      </c>
      <c r="I38" s="159" t="n">
        <v>23</v>
      </c>
      <c r="J38" s="160" t="n">
        <v>23</v>
      </c>
      <c r="K38" s="161" t="n">
        <v>23</v>
      </c>
      <c r="L38" s="162" t="n">
        <v>23</v>
      </c>
      <c r="M38" s="165" t="n">
        <v>1</v>
      </c>
      <c r="N38" s="166" t="n">
        <v>3</v>
      </c>
    </row>
    <row r="39" customFormat="false" ht="15" hidden="false" customHeight="false" outlineLevel="0" collapsed="false">
      <c r="A39" s="179" t="s">
        <v>450</v>
      </c>
      <c r="B39" s="149" t="s">
        <v>447</v>
      </c>
      <c r="C39" s="148" t="s">
        <v>448</v>
      </c>
      <c r="D39" s="171"/>
      <c r="F39" s="181"/>
      <c r="G39" s="181"/>
      <c r="H39" s="108"/>
      <c r="I39" s="159"/>
      <c r="J39" s="160"/>
      <c r="K39" s="161"/>
      <c r="L39" s="162"/>
      <c r="M39" s="165" t="n">
        <v>1</v>
      </c>
      <c r="N39" s="166" t="n">
        <v>2</v>
      </c>
    </row>
    <row r="40" s="193" customFormat="true" ht="15" hidden="false" customHeight="false" outlineLevel="0" collapsed="false">
      <c r="A40" s="187" t="s">
        <v>451</v>
      </c>
      <c r="B40" s="188" t="s">
        <v>452</v>
      </c>
      <c r="C40" s="189" t="s">
        <v>448</v>
      </c>
      <c r="D40" s="190" t="s">
        <v>453</v>
      </c>
      <c r="E40" s="188"/>
      <c r="F40" s="188" t="n">
        <v>110</v>
      </c>
      <c r="G40" s="188" t="s">
        <v>449</v>
      </c>
      <c r="H40" s="191" t="n">
        <v>1</v>
      </c>
      <c r="I40" s="159" t="n">
        <v>110</v>
      </c>
      <c r="J40" s="159" t="n">
        <v>110</v>
      </c>
      <c r="K40" s="159" t="n">
        <v>110</v>
      </c>
      <c r="L40" s="192" t="n">
        <v>110</v>
      </c>
      <c r="M40" s="165" t="n">
        <v>1</v>
      </c>
      <c r="N40" s="166" t="n">
        <v>2</v>
      </c>
    </row>
    <row r="41" s="193" customFormat="true" ht="15" hidden="false" customHeight="false" outlineLevel="0" collapsed="false">
      <c r="A41" s="187" t="s">
        <v>454</v>
      </c>
      <c r="B41" s="188" t="s">
        <v>452</v>
      </c>
      <c r="C41" s="189" t="s">
        <v>448</v>
      </c>
      <c r="D41" s="190" t="s">
        <v>453</v>
      </c>
      <c r="E41" s="188"/>
      <c r="F41" s="188"/>
      <c r="G41" s="188"/>
      <c r="H41" s="191"/>
      <c r="I41" s="159"/>
      <c r="J41" s="159"/>
      <c r="K41" s="159"/>
      <c r="L41" s="192"/>
      <c r="M41" s="165" t="n">
        <v>1</v>
      </c>
      <c r="N41" s="166" t="n">
        <v>2</v>
      </c>
    </row>
    <row r="42" s="193" customFormat="true" ht="15" hidden="false" customHeight="false" outlineLevel="0" collapsed="false">
      <c r="A42" s="187" t="s">
        <v>455</v>
      </c>
      <c r="B42" s="188" t="s">
        <v>452</v>
      </c>
      <c r="C42" s="189" t="s">
        <v>448</v>
      </c>
      <c r="D42" s="190" t="s">
        <v>453</v>
      </c>
      <c r="E42" s="188"/>
      <c r="F42" s="188"/>
      <c r="G42" s="188"/>
      <c r="H42" s="191"/>
      <c r="I42" s="159"/>
      <c r="J42" s="159"/>
      <c r="K42" s="159"/>
      <c r="L42" s="192"/>
      <c r="M42" s="165" t="n">
        <v>1</v>
      </c>
      <c r="N42" s="166" t="n">
        <v>2</v>
      </c>
    </row>
    <row r="43" s="193" customFormat="true" ht="15" hidden="false" customHeight="false" outlineLevel="0" collapsed="false">
      <c r="A43" s="187" t="s">
        <v>456</v>
      </c>
      <c r="B43" s="188" t="s">
        <v>452</v>
      </c>
      <c r="C43" s="189" t="s">
        <v>448</v>
      </c>
      <c r="D43" s="190" t="s">
        <v>453</v>
      </c>
      <c r="E43" s="188"/>
      <c r="F43" s="188"/>
      <c r="G43" s="188"/>
      <c r="H43" s="191"/>
      <c r="I43" s="159"/>
      <c r="J43" s="159"/>
      <c r="K43" s="159"/>
      <c r="L43" s="192"/>
      <c r="M43" s="165" t="n">
        <v>1</v>
      </c>
      <c r="N43" s="166" t="n">
        <v>2</v>
      </c>
    </row>
    <row r="44" s="193" customFormat="true" ht="15" hidden="false" customHeight="false" outlineLevel="0" collapsed="false">
      <c r="A44" s="187" t="s">
        <v>457</v>
      </c>
      <c r="B44" s="188" t="s">
        <v>452</v>
      </c>
      <c r="C44" s="189" t="s">
        <v>448</v>
      </c>
      <c r="D44" s="190" t="s">
        <v>453</v>
      </c>
      <c r="E44" s="188"/>
      <c r="F44" s="188"/>
      <c r="G44" s="188"/>
      <c r="H44" s="191"/>
      <c r="I44" s="159"/>
      <c r="J44" s="159"/>
      <c r="K44" s="159"/>
      <c r="L44" s="192"/>
      <c r="M44" s="165" t="n">
        <v>1</v>
      </c>
      <c r="N44" s="166" t="n">
        <v>2</v>
      </c>
    </row>
    <row r="45" s="193" customFormat="true" ht="15" hidden="false" customHeight="false" outlineLevel="0" collapsed="false">
      <c r="A45" s="187" t="s">
        <v>458</v>
      </c>
      <c r="B45" s="188" t="s">
        <v>452</v>
      </c>
      <c r="C45" s="189" t="s">
        <v>448</v>
      </c>
      <c r="D45" s="190" t="s">
        <v>453</v>
      </c>
      <c r="E45" s="188"/>
      <c r="F45" s="188"/>
      <c r="G45" s="188"/>
      <c r="H45" s="191"/>
      <c r="I45" s="159"/>
      <c r="J45" s="159"/>
      <c r="K45" s="159"/>
      <c r="L45" s="192"/>
      <c r="M45" s="165" t="n">
        <v>1</v>
      </c>
      <c r="N45" s="166" t="n">
        <v>2</v>
      </c>
    </row>
    <row r="46" s="193" customFormat="true" ht="15" hidden="false" customHeight="false" outlineLevel="0" collapsed="false">
      <c r="A46" s="187" t="s">
        <v>459</v>
      </c>
      <c r="B46" s="188" t="s">
        <v>452</v>
      </c>
      <c r="C46" s="189" t="s">
        <v>448</v>
      </c>
      <c r="D46" s="190" t="s">
        <v>453</v>
      </c>
      <c r="E46" s="188"/>
      <c r="F46" s="188"/>
      <c r="G46" s="188"/>
      <c r="H46" s="191"/>
      <c r="I46" s="159"/>
      <c r="J46" s="159"/>
      <c r="K46" s="159"/>
      <c r="L46" s="192"/>
      <c r="M46" s="165" t="n">
        <v>1</v>
      </c>
      <c r="N46" s="166" t="n">
        <v>3</v>
      </c>
    </row>
    <row r="47" s="193" customFormat="true" ht="15" hidden="false" customHeight="false" outlineLevel="0" collapsed="false">
      <c r="A47" s="187" t="s">
        <v>460</v>
      </c>
      <c r="B47" s="188" t="s">
        <v>452</v>
      </c>
      <c r="C47" s="189" t="s">
        <v>448</v>
      </c>
      <c r="D47" s="190" t="s">
        <v>453</v>
      </c>
      <c r="E47" s="188"/>
      <c r="F47" s="188"/>
      <c r="G47" s="188"/>
      <c r="H47" s="191"/>
      <c r="I47" s="159"/>
      <c r="J47" s="159"/>
      <c r="K47" s="159"/>
      <c r="L47" s="192"/>
      <c r="M47" s="165" t="n">
        <v>1</v>
      </c>
      <c r="N47" s="166" t="n">
        <v>2</v>
      </c>
    </row>
    <row r="48" s="193" customFormat="true" ht="15" hidden="false" customHeight="false" outlineLevel="0" collapsed="false">
      <c r="A48" s="187" t="s">
        <v>461</v>
      </c>
      <c r="B48" s="188" t="s">
        <v>452</v>
      </c>
      <c r="C48" s="189" t="s">
        <v>448</v>
      </c>
      <c r="D48" s="190" t="s">
        <v>453</v>
      </c>
      <c r="E48" s="188"/>
      <c r="F48" s="188"/>
      <c r="G48" s="188"/>
      <c r="H48" s="191"/>
      <c r="I48" s="159"/>
      <c r="J48" s="159"/>
      <c r="K48" s="159"/>
      <c r="L48" s="192"/>
      <c r="M48" s="165" t="n">
        <v>1</v>
      </c>
      <c r="N48" s="166" t="n">
        <v>2</v>
      </c>
    </row>
    <row r="49" s="193" customFormat="true" ht="15" hidden="false" customHeight="false" outlineLevel="0" collapsed="false">
      <c r="A49" s="187" t="s">
        <v>462</v>
      </c>
      <c r="B49" s="188" t="s">
        <v>452</v>
      </c>
      <c r="C49" s="189" t="s">
        <v>448</v>
      </c>
      <c r="D49" s="190" t="s">
        <v>453</v>
      </c>
      <c r="E49" s="188"/>
      <c r="F49" s="188"/>
      <c r="G49" s="188"/>
      <c r="H49" s="191"/>
      <c r="I49" s="159"/>
      <c r="J49" s="159"/>
      <c r="K49" s="159"/>
      <c r="L49" s="192"/>
      <c r="M49" s="165" t="n">
        <v>1</v>
      </c>
      <c r="N49" s="166" t="n">
        <v>1</v>
      </c>
    </row>
    <row r="50" s="193" customFormat="true" ht="15" hidden="false" customHeight="false" outlineLevel="0" collapsed="false">
      <c r="A50" s="187" t="s">
        <v>463</v>
      </c>
      <c r="B50" s="188" t="s">
        <v>464</v>
      </c>
      <c r="C50" s="189" t="s">
        <v>465</v>
      </c>
      <c r="D50" s="190" t="s">
        <v>453</v>
      </c>
      <c r="E50" s="188"/>
      <c r="F50" s="188" t="n">
        <v>23</v>
      </c>
      <c r="G50" s="188" t="s">
        <v>466</v>
      </c>
      <c r="H50" s="191" t="n">
        <v>27</v>
      </c>
      <c r="I50" s="159" t="n">
        <v>23</v>
      </c>
      <c r="J50" s="159" t="n">
        <v>23</v>
      </c>
      <c r="K50" s="159" t="n">
        <v>23</v>
      </c>
      <c r="L50" s="192" t="n">
        <v>23</v>
      </c>
      <c r="M50" s="165" t="n">
        <v>1</v>
      </c>
      <c r="N50" s="166" t="n">
        <v>4</v>
      </c>
    </row>
    <row r="51" s="193" customFormat="true" ht="15" hidden="false" customHeight="false" outlineLevel="0" collapsed="false">
      <c r="A51" s="187" t="s">
        <v>467</v>
      </c>
      <c r="B51" s="188" t="s">
        <v>468</v>
      </c>
      <c r="C51" s="189" t="s">
        <v>469</v>
      </c>
      <c r="D51" s="190" t="s">
        <v>453</v>
      </c>
      <c r="E51" s="191"/>
      <c r="F51" s="188" t="n">
        <v>23</v>
      </c>
      <c r="G51" s="188" t="s">
        <v>466</v>
      </c>
      <c r="H51" s="191" t="n">
        <v>21</v>
      </c>
      <c r="I51" s="159" t="n">
        <v>23</v>
      </c>
      <c r="J51" s="159" t="n">
        <v>23</v>
      </c>
      <c r="K51" s="159" t="n">
        <v>23</v>
      </c>
      <c r="L51" s="192" t="n">
        <v>23</v>
      </c>
      <c r="M51" s="165" t="n">
        <v>1</v>
      </c>
      <c r="N51" s="166" t="n">
        <v>4</v>
      </c>
    </row>
    <row r="52" customFormat="false" ht="15" hidden="false" customHeight="false" outlineLevel="0" collapsed="false">
      <c r="A52" s="179" t="s">
        <v>470</v>
      </c>
      <c r="B52" s="149" t="s">
        <v>471</v>
      </c>
      <c r="C52" s="148" t="s">
        <v>472</v>
      </c>
      <c r="D52" s="194"/>
      <c r="E52" s="108"/>
      <c r="F52" s="149" t="n">
        <v>164.5</v>
      </c>
      <c r="G52" s="149" t="s">
        <v>433</v>
      </c>
      <c r="H52" s="108" t="n">
        <v>112</v>
      </c>
      <c r="I52" s="159" t="n">
        <v>164.5</v>
      </c>
      <c r="J52" s="160" t="n">
        <v>164.5</v>
      </c>
      <c r="K52" s="161" t="n">
        <v>164.5</v>
      </c>
      <c r="L52" s="162" t="n">
        <v>164.5</v>
      </c>
      <c r="M52" s="165" t="n">
        <v>0</v>
      </c>
      <c r="N52" s="166"/>
    </row>
    <row r="53" customFormat="false" ht="15" hidden="false" customHeight="false" outlineLevel="0" collapsed="false">
      <c r="A53" s="179" t="s">
        <v>473</v>
      </c>
      <c r="B53" s="149" t="s">
        <v>471</v>
      </c>
      <c r="C53" s="148" t="s">
        <v>472</v>
      </c>
      <c r="D53" s="194"/>
      <c r="E53" s="108"/>
      <c r="F53" s="181"/>
      <c r="G53" s="181"/>
      <c r="H53" s="108"/>
      <c r="I53" s="159"/>
      <c r="J53" s="160"/>
      <c r="K53" s="161"/>
      <c r="L53" s="162"/>
      <c r="M53" s="165" t="n">
        <v>0</v>
      </c>
      <c r="N53" s="166"/>
    </row>
    <row r="54" customFormat="false" ht="15" hidden="false" customHeight="false" outlineLevel="0" collapsed="false">
      <c r="A54" s="179" t="s">
        <v>474</v>
      </c>
      <c r="B54" s="149" t="s">
        <v>471</v>
      </c>
      <c r="C54" s="148" t="s">
        <v>472</v>
      </c>
      <c r="D54" s="194"/>
      <c r="E54" s="108"/>
      <c r="F54" s="181"/>
      <c r="G54" s="181"/>
      <c r="H54" s="108"/>
      <c r="I54" s="159"/>
      <c r="J54" s="160"/>
      <c r="K54" s="161"/>
      <c r="L54" s="162"/>
      <c r="M54" s="165" t="n">
        <v>0</v>
      </c>
      <c r="N54" s="166"/>
    </row>
    <row r="55" customFormat="false" ht="15" hidden="false" customHeight="false" outlineLevel="0" collapsed="false">
      <c r="A55" s="179" t="s">
        <v>475</v>
      </c>
      <c r="B55" s="149" t="s">
        <v>471</v>
      </c>
      <c r="C55" s="148" t="s">
        <v>472</v>
      </c>
      <c r="D55" s="194"/>
      <c r="E55" s="108"/>
      <c r="F55" s="181"/>
      <c r="G55" s="181"/>
      <c r="H55" s="108"/>
      <c r="I55" s="159"/>
      <c r="J55" s="160"/>
      <c r="K55" s="161"/>
      <c r="L55" s="162"/>
      <c r="M55" s="165" t="n">
        <v>0</v>
      </c>
      <c r="N55" s="166"/>
    </row>
    <row r="56" customFormat="false" ht="15" hidden="false" customHeight="false" outlineLevel="0" collapsed="false">
      <c r="A56" s="179" t="s">
        <v>476</v>
      </c>
      <c r="B56" s="149" t="s">
        <v>471</v>
      </c>
      <c r="C56" s="148" t="s">
        <v>472</v>
      </c>
      <c r="D56" s="194"/>
      <c r="E56" s="108"/>
      <c r="F56" s="181"/>
      <c r="G56" s="181"/>
      <c r="H56" s="108"/>
      <c r="I56" s="159"/>
      <c r="J56" s="160"/>
      <c r="K56" s="161"/>
      <c r="L56" s="162"/>
      <c r="M56" s="165" t="n">
        <v>0</v>
      </c>
      <c r="N56" s="166"/>
    </row>
    <row r="57" customFormat="false" ht="15" hidden="false" customHeight="false" outlineLevel="0" collapsed="false">
      <c r="A57" s="179" t="s">
        <v>477</v>
      </c>
      <c r="B57" s="149" t="s">
        <v>471</v>
      </c>
      <c r="C57" s="148" t="s">
        <v>472</v>
      </c>
      <c r="D57" s="194"/>
      <c r="E57" s="108"/>
      <c r="F57" s="181"/>
      <c r="G57" s="181"/>
      <c r="H57" s="108"/>
      <c r="I57" s="159"/>
      <c r="J57" s="160"/>
      <c r="K57" s="161"/>
      <c r="L57" s="162"/>
      <c r="M57" s="165" t="n">
        <v>0</v>
      </c>
      <c r="N57" s="166"/>
    </row>
    <row r="58" customFormat="false" ht="15" hidden="false" customHeight="false" outlineLevel="0" collapsed="false">
      <c r="A58" s="179" t="s">
        <v>478</v>
      </c>
      <c r="B58" s="149" t="s">
        <v>471</v>
      </c>
      <c r="C58" s="148" t="s">
        <v>472</v>
      </c>
      <c r="D58" s="194"/>
      <c r="E58" s="108"/>
      <c r="F58" s="181"/>
      <c r="G58" s="181"/>
      <c r="H58" s="108"/>
      <c r="I58" s="159"/>
      <c r="J58" s="160"/>
      <c r="K58" s="161"/>
      <c r="L58" s="162"/>
      <c r="M58" s="165" t="n">
        <v>0</v>
      </c>
      <c r="N58" s="166"/>
    </row>
    <row r="59" customFormat="false" ht="15" hidden="false" customHeight="false" outlineLevel="0" collapsed="false">
      <c r="A59" s="179" t="s">
        <v>479</v>
      </c>
      <c r="B59" s="149" t="s">
        <v>471</v>
      </c>
      <c r="C59" s="148" t="s">
        <v>472</v>
      </c>
      <c r="D59" s="194"/>
      <c r="E59" s="108"/>
      <c r="F59" s="181"/>
      <c r="G59" s="181"/>
      <c r="H59" s="108"/>
      <c r="I59" s="159"/>
      <c r="J59" s="160"/>
      <c r="K59" s="161"/>
      <c r="L59" s="162"/>
      <c r="M59" s="165" t="n">
        <v>0</v>
      </c>
      <c r="N59" s="166"/>
    </row>
    <row r="60" customFormat="false" ht="15" hidden="false" customHeight="false" outlineLevel="0" collapsed="false">
      <c r="A60" s="179" t="s">
        <v>480</v>
      </c>
      <c r="B60" s="149" t="s">
        <v>471</v>
      </c>
      <c r="C60" s="148" t="s">
        <v>472</v>
      </c>
      <c r="D60" s="194"/>
      <c r="E60" s="108"/>
      <c r="F60" s="181"/>
      <c r="G60" s="181"/>
      <c r="H60" s="108"/>
      <c r="I60" s="159"/>
      <c r="J60" s="160"/>
      <c r="K60" s="161"/>
      <c r="L60" s="162"/>
      <c r="M60" s="165" t="n">
        <v>0</v>
      </c>
      <c r="N60" s="166"/>
    </row>
    <row r="61" s="201" customFormat="true" ht="15" hidden="false" customHeight="false" outlineLevel="0" collapsed="false">
      <c r="A61" s="195" t="s">
        <v>481</v>
      </c>
      <c r="B61" s="196" t="s">
        <v>471</v>
      </c>
      <c r="C61" s="197" t="s">
        <v>472</v>
      </c>
      <c r="D61" s="198" t="s">
        <v>482</v>
      </c>
      <c r="E61" s="199"/>
      <c r="F61" s="196"/>
      <c r="G61" s="196"/>
      <c r="H61" s="199"/>
      <c r="I61" s="200"/>
      <c r="J61" s="200"/>
      <c r="K61" s="200"/>
      <c r="L61" s="162"/>
      <c r="M61" s="165" t="n">
        <v>0</v>
      </c>
      <c r="N61" s="166"/>
    </row>
    <row r="62" s="201" customFormat="true" ht="15" hidden="false" customHeight="false" outlineLevel="0" collapsed="false">
      <c r="A62" s="195" t="s">
        <v>483</v>
      </c>
      <c r="B62" s="196" t="s">
        <v>471</v>
      </c>
      <c r="C62" s="197" t="s">
        <v>472</v>
      </c>
      <c r="D62" s="198" t="s">
        <v>482</v>
      </c>
      <c r="E62" s="199"/>
      <c r="F62" s="196"/>
      <c r="G62" s="196"/>
      <c r="H62" s="199"/>
      <c r="I62" s="200"/>
      <c r="J62" s="200"/>
      <c r="K62" s="200"/>
      <c r="L62" s="162"/>
      <c r="M62" s="165" t="n">
        <v>0</v>
      </c>
      <c r="N62" s="166"/>
    </row>
    <row r="63" s="201" customFormat="true" ht="15" hidden="false" customHeight="false" outlineLevel="0" collapsed="false">
      <c r="A63" s="195" t="s">
        <v>484</v>
      </c>
      <c r="B63" s="196" t="s">
        <v>471</v>
      </c>
      <c r="C63" s="197" t="s">
        <v>472</v>
      </c>
      <c r="D63" s="198" t="s">
        <v>482</v>
      </c>
      <c r="E63" s="199"/>
      <c r="F63" s="196"/>
      <c r="G63" s="196"/>
      <c r="H63" s="199"/>
      <c r="I63" s="200"/>
      <c r="J63" s="200"/>
      <c r="K63" s="200"/>
      <c r="L63" s="162"/>
      <c r="M63" s="165" t="n">
        <v>0</v>
      </c>
      <c r="N63" s="166"/>
    </row>
    <row r="64" customFormat="false" ht="15" hidden="false" customHeight="false" outlineLevel="0" collapsed="false">
      <c r="A64" s="179" t="s">
        <v>485</v>
      </c>
      <c r="B64" s="149" t="s">
        <v>486</v>
      </c>
      <c r="C64" s="148" t="s">
        <v>472</v>
      </c>
      <c r="D64" s="194"/>
      <c r="E64" s="108"/>
      <c r="F64" s="149" t="n">
        <v>80</v>
      </c>
      <c r="G64" s="149" t="s">
        <v>433</v>
      </c>
      <c r="H64" s="108" t="n">
        <v>120</v>
      </c>
      <c r="I64" s="159"/>
      <c r="J64" s="160" t="n">
        <v>80</v>
      </c>
      <c r="K64" s="161" t="n">
        <v>80</v>
      </c>
      <c r="L64" s="162" t="n">
        <v>80</v>
      </c>
      <c r="M64" s="165" t="n">
        <v>1</v>
      </c>
      <c r="N64" s="166" t="n">
        <v>12</v>
      </c>
      <c r="O64" s="0" t="s">
        <v>487</v>
      </c>
    </row>
    <row r="65" customFormat="false" ht="15" hidden="false" customHeight="false" outlineLevel="0" collapsed="false">
      <c r="A65" s="179" t="s">
        <v>488</v>
      </c>
      <c r="B65" s="149" t="s">
        <v>489</v>
      </c>
      <c r="C65" s="148" t="s">
        <v>444</v>
      </c>
      <c r="D65" s="194"/>
      <c r="E65" s="108"/>
      <c r="F65" s="149" t="n">
        <v>11</v>
      </c>
      <c r="G65" s="149" t="s">
        <v>433</v>
      </c>
      <c r="H65" s="108" t="n">
        <v>120</v>
      </c>
      <c r="I65" s="159"/>
      <c r="J65" s="160" t="n">
        <v>11</v>
      </c>
      <c r="K65" s="161" t="n">
        <v>11</v>
      </c>
      <c r="L65" s="162" t="n">
        <v>11</v>
      </c>
      <c r="M65" s="165" t="n">
        <v>1</v>
      </c>
      <c r="N65" s="166" t="n">
        <v>1</v>
      </c>
      <c r="O65" s="0" t="s">
        <v>487</v>
      </c>
    </row>
    <row r="66" s="201" customFormat="true" ht="15" hidden="false" customHeight="false" outlineLevel="0" collapsed="false">
      <c r="A66" s="195" t="s">
        <v>490</v>
      </c>
      <c r="B66" s="196" t="s">
        <v>491</v>
      </c>
      <c r="C66" s="197" t="s">
        <v>444</v>
      </c>
      <c r="D66" s="198" t="s">
        <v>482</v>
      </c>
      <c r="E66" s="199"/>
      <c r="F66" s="196" t="n">
        <v>11</v>
      </c>
      <c r="G66" s="196" t="s">
        <v>433</v>
      </c>
      <c r="H66" s="199" t="n">
        <v>120</v>
      </c>
      <c r="I66" s="200"/>
      <c r="J66" s="200" t="n">
        <v>11</v>
      </c>
      <c r="K66" s="200" t="n">
        <v>11</v>
      </c>
      <c r="L66" s="162" t="n">
        <v>11</v>
      </c>
      <c r="M66" s="165" t="n">
        <v>1</v>
      </c>
      <c r="N66" s="166" t="n">
        <v>2</v>
      </c>
    </row>
    <row r="67" customFormat="false" ht="15" hidden="false" customHeight="false" outlineLevel="0" collapsed="false">
      <c r="A67" s="179" t="s">
        <v>492</v>
      </c>
      <c r="B67" s="149" t="s">
        <v>493</v>
      </c>
      <c r="C67" s="148" t="s">
        <v>472</v>
      </c>
      <c r="D67" s="171"/>
      <c r="F67" s="149" t="n">
        <v>14</v>
      </c>
      <c r="G67" s="149" t="s">
        <v>433</v>
      </c>
      <c r="H67" s="108" t="n">
        <v>120</v>
      </c>
      <c r="I67" s="159"/>
      <c r="J67" s="160" t="n">
        <v>14</v>
      </c>
      <c r="K67" s="161" t="n">
        <v>14</v>
      </c>
      <c r="L67" s="162" t="n">
        <v>14</v>
      </c>
      <c r="M67" s="165" t="n">
        <v>1</v>
      </c>
      <c r="N67" s="166" t="n">
        <v>3</v>
      </c>
    </row>
    <row r="68" customFormat="false" ht="15" hidden="false" customHeight="false" outlineLevel="0" collapsed="false">
      <c r="A68" s="179" t="s">
        <v>494</v>
      </c>
      <c r="B68" s="179" t="s">
        <v>495</v>
      </c>
      <c r="C68" s="148" t="s">
        <v>496</v>
      </c>
      <c r="D68" s="171"/>
      <c r="F68" s="149" t="n">
        <v>35</v>
      </c>
      <c r="G68" s="149" t="s">
        <v>399</v>
      </c>
      <c r="H68" s="108" t="n">
        <v>411</v>
      </c>
      <c r="I68" s="159"/>
      <c r="J68" s="160"/>
      <c r="K68" s="161"/>
      <c r="L68" s="162" t="n">
        <v>35</v>
      </c>
      <c r="M68" s="165" t="n">
        <v>0</v>
      </c>
      <c r="N68" s="166"/>
    </row>
    <row r="69" customFormat="false" ht="15" hidden="false" customHeight="false" outlineLevel="0" collapsed="false">
      <c r="A69" s="179" t="s">
        <v>497</v>
      </c>
      <c r="B69" s="179" t="s">
        <v>498</v>
      </c>
      <c r="C69" s="148" t="s">
        <v>496</v>
      </c>
      <c r="D69" s="171"/>
      <c r="F69" s="181"/>
      <c r="G69" s="181"/>
      <c r="H69" s="108"/>
      <c r="I69" s="159"/>
      <c r="J69" s="160"/>
      <c r="K69" s="161"/>
      <c r="L69" s="162"/>
      <c r="M69" s="165" t="n">
        <v>0</v>
      </c>
      <c r="N69" s="166"/>
    </row>
    <row r="70" customFormat="false" ht="15" hidden="false" customHeight="false" outlineLevel="0" collapsed="false">
      <c r="A70" s="179" t="s">
        <v>499</v>
      </c>
      <c r="B70" s="179" t="s">
        <v>500</v>
      </c>
      <c r="C70" s="148" t="s">
        <v>496</v>
      </c>
      <c r="D70" s="171"/>
      <c r="F70" s="181"/>
      <c r="G70" s="181"/>
      <c r="H70" s="108"/>
      <c r="I70" s="159"/>
      <c r="J70" s="160"/>
      <c r="K70" s="161"/>
      <c r="L70" s="162"/>
      <c r="M70" s="165" t="n">
        <v>0</v>
      </c>
      <c r="N70" s="166"/>
    </row>
    <row r="71" customFormat="false" ht="15" hidden="false" customHeight="false" outlineLevel="0" collapsed="false">
      <c r="A71" s="179" t="s">
        <v>501</v>
      </c>
      <c r="B71" s="149" t="s">
        <v>502</v>
      </c>
      <c r="C71" s="148" t="s">
        <v>496</v>
      </c>
      <c r="D71" s="171"/>
      <c r="F71" s="149" t="n">
        <v>17.6</v>
      </c>
      <c r="G71" s="149" t="s">
        <v>399</v>
      </c>
      <c r="H71" s="108" t="n">
        <v>412</v>
      </c>
      <c r="I71" s="159"/>
      <c r="J71" s="160"/>
      <c r="K71" s="161"/>
      <c r="L71" s="162" t="n">
        <v>17.6</v>
      </c>
      <c r="M71" s="165" t="n">
        <v>0</v>
      </c>
      <c r="N71" s="166"/>
    </row>
    <row r="72" s="201" customFormat="true" ht="15" hidden="false" customHeight="false" outlineLevel="0" collapsed="false">
      <c r="A72" s="195" t="s">
        <v>503</v>
      </c>
      <c r="B72" s="196" t="s">
        <v>504</v>
      </c>
      <c r="C72" s="197" t="s">
        <v>444</v>
      </c>
      <c r="D72" s="198" t="s">
        <v>482</v>
      </c>
      <c r="E72" s="196"/>
      <c r="F72" s="196" t="n">
        <v>15</v>
      </c>
      <c r="G72" s="196" t="s">
        <v>433</v>
      </c>
      <c r="H72" s="199" t="n">
        <v>120</v>
      </c>
      <c r="I72" s="200"/>
      <c r="J72" s="200" t="n">
        <v>15</v>
      </c>
      <c r="K72" s="200" t="n">
        <v>15</v>
      </c>
      <c r="L72" s="162" t="n">
        <v>15</v>
      </c>
      <c r="M72" s="165" t="n">
        <v>0</v>
      </c>
      <c r="N72" s="166" t="n">
        <v>2</v>
      </c>
    </row>
    <row r="73" s="201" customFormat="true" ht="15" hidden="false" customHeight="false" outlineLevel="0" collapsed="false">
      <c r="A73" s="195" t="s">
        <v>505</v>
      </c>
      <c r="B73" s="196" t="s">
        <v>506</v>
      </c>
      <c r="C73" s="197" t="s">
        <v>444</v>
      </c>
      <c r="D73" s="198" t="s">
        <v>482</v>
      </c>
      <c r="E73" s="196"/>
      <c r="F73" s="196" t="n">
        <v>21</v>
      </c>
      <c r="G73" s="196"/>
      <c r="H73" s="199"/>
      <c r="I73" s="200"/>
      <c r="J73" s="200" t="n">
        <v>21</v>
      </c>
      <c r="K73" s="200" t="n">
        <v>21</v>
      </c>
      <c r="L73" s="162" t="n">
        <v>21</v>
      </c>
      <c r="M73" s="165" t="n">
        <v>0</v>
      </c>
      <c r="N73" s="166" t="n">
        <v>3</v>
      </c>
    </row>
    <row r="74" s="201" customFormat="true" ht="15" hidden="false" customHeight="false" outlineLevel="0" collapsed="false">
      <c r="A74" s="195" t="s">
        <v>507</v>
      </c>
      <c r="B74" s="196" t="s">
        <v>508</v>
      </c>
      <c r="C74" s="197" t="s">
        <v>441</v>
      </c>
      <c r="D74" s="198" t="s">
        <v>509</v>
      </c>
      <c r="E74" s="196"/>
      <c r="F74" s="196" t="n">
        <v>11</v>
      </c>
      <c r="G74" s="196" t="s">
        <v>433</v>
      </c>
      <c r="H74" s="199" t="n">
        <v>120</v>
      </c>
      <c r="I74" s="200"/>
      <c r="J74" s="200" t="n">
        <v>11</v>
      </c>
      <c r="K74" s="200" t="n">
        <v>11</v>
      </c>
      <c r="L74" s="162" t="n">
        <v>11</v>
      </c>
      <c r="M74" s="165" t="n">
        <v>0</v>
      </c>
      <c r="N74" s="166" t="n">
        <v>3</v>
      </c>
    </row>
    <row r="75" s="209" customFormat="true" ht="15" hidden="false" customHeight="false" outlineLevel="0" collapsed="false">
      <c r="A75" s="202" t="s">
        <v>510</v>
      </c>
      <c r="B75" s="203" t="s">
        <v>511</v>
      </c>
      <c r="C75" s="204" t="s">
        <v>512</v>
      </c>
      <c r="D75" s="205" t="s">
        <v>513</v>
      </c>
      <c r="E75" s="203"/>
      <c r="F75" s="203" t="n">
        <v>34</v>
      </c>
      <c r="G75" s="203" t="s">
        <v>433</v>
      </c>
      <c r="H75" s="206" t="n">
        <v>120</v>
      </c>
      <c r="I75" s="207"/>
      <c r="J75" s="207" t="n">
        <v>34</v>
      </c>
      <c r="K75" s="207" t="n">
        <v>34</v>
      </c>
      <c r="L75" s="208" t="n">
        <v>34</v>
      </c>
      <c r="M75" s="165" t="n">
        <v>0</v>
      </c>
      <c r="N75" s="166" t="n">
        <v>9</v>
      </c>
    </row>
    <row r="76" s="201" customFormat="true" ht="15" hidden="false" customHeight="false" outlineLevel="0" collapsed="false">
      <c r="A76" s="195" t="s">
        <v>514</v>
      </c>
      <c r="B76" s="196" t="s">
        <v>515</v>
      </c>
      <c r="C76" s="197" t="s">
        <v>472</v>
      </c>
      <c r="D76" s="198" t="s">
        <v>482</v>
      </c>
      <c r="E76" s="196"/>
      <c r="F76" s="196" t="n">
        <f aca="false">145-32</f>
        <v>113</v>
      </c>
      <c r="G76" s="196" t="s">
        <v>516</v>
      </c>
      <c r="H76" s="199" t="n">
        <v>43</v>
      </c>
      <c r="I76" s="200" t="n">
        <v>113</v>
      </c>
      <c r="J76" s="200" t="n">
        <v>113</v>
      </c>
      <c r="K76" s="200" t="n">
        <v>113</v>
      </c>
      <c r="L76" s="162" t="n">
        <v>113</v>
      </c>
      <c r="M76" s="165" t="n">
        <v>0</v>
      </c>
      <c r="N76" s="166" t="n">
        <v>4</v>
      </c>
    </row>
    <row r="77" s="201" customFormat="true" ht="15" hidden="false" customHeight="false" outlineLevel="0" collapsed="false">
      <c r="A77" s="195" t="s">
        <v>517</v>
      </c>
      <c r="B77" s="196" t="s">
        <v>518</v>
      </c>
      <c r="C77" s="197" t="s">
        <v>472</v>
      </c>
      <c r="D77" s="198" t="s">
        <v>482</v>
      </c>
      <c r="E77" s="196"/>
      <c r="F77" s="196"/>
      <c r="G77" s="196"/>
      <c r="H77" s="199"/>
      <c r="I77" s="200"/>
      <c r="J77" s="200"/>
      <c r="K77" s="200"/>
      <c r="L77" s="162"/>
      <c r="M77" s="165" t="n">
        <v>0</v>
      </c>
      <c r="N77" s="166" t="n">
        <v>5</v>
      </c>
    </row>
    <row r="78" s="201" customFormat="true" ht="15" hidden="false" customHeight="false" outlineLevel="0" collapsed="false">
      <c r="A78" s="195" t="s">
        <v>519</v>
      </c>
      <c r="B78" s="196" t="s">
        <v>518</v>
      </c>
      <c r="C78" s="197" t="s">
        <v>472</v>
      </c>
      <c r="D78" s="198" t="s">
        <v>482</v>
      </c>
      <c r="E78" s="196"/>
      <c r="F78" s="196"/>
      <c r="G78" s="196"/>
      <c r="H78" s="199"/>
      <c r="I78" s="200"/>
      <c r="J78" s="200"/>
      <c r="K78" s="200"/>
      <c r="L78" s="162"/>
      <c r="M78" s="165" t="n">
        <v>0</v>
      </c>
      <c r="N78" s="166" t="n">
        <v>3</v>
      </c>
    </row>
    <row r="79" s="201" customFormat="true" ht="15" hidden="false" customHeight="false" outlineLevel="0" collapsed="false">
      <c r="A79" s="195" t="s">
        <v>520</v>
      </c>
      <c r="B79" s="196" t="s">
        <v>521</v>
      </c>
      <c r="C79" s="197" t="s">
        <v>472</v>
      </c>
      <c r="D79" s="198" t="s">
        <v>482</v>
      </c>
      <c r="E79" s="196"/>
      <c r="F79" s="196" t="n">
        <v>32</v>
      </c>
      <c r="G79" s="196"/>
      <c r="H79" s="199"/>
      <c r="I79" s="200" t="n">
        <v>32</v>
      </c>
      <c r="J79" s="200" t="n">
        <v>32</v>
      </c>
      <c r="K79" s="200" t="n">
        <v>32</v>
      </c>
      <c r="L79" s="162" t="n">
        <v>32</v>
      </c>
      <c r="M79" s="165" t="n">
        <v>0</v>
      </c>
      <c r="N79" s="166" t="n">
        <v>5</v>
      </c>
    </row>
    <row r="80" s="201" customFormat="true" ht="15" hidden="false" customHeight="false" outlineLevel="0" collapsed="false">
      <c r="A80" s="195" t="s">
        <v>522</v>
      </c>
      <c r="B80" s="196" t="s">
        <v>523</v>
      </c>
      <c r="C80" s="197" t="s">
        <v>472</v>
      </c>
      <c r="D80" s="198" t="s">
        <v>482</v>
      </c>
      <c r="E80" s="196"/>
      <c r="F80" s="196"/>
      <c r="G80" s="196"/>
      <c r="H80" s="199"/>
      <c r="I80" s="200"/>
      <c r="J80" s="200"/>
      <c r="K80" s="200"/>
      <c r="L80" s="162"/>
      <c r="M80" s="165" t="n">
        <v>0</v>
      </c>
      <c r="N80" s="166" t="n">
        <v>6</v>
      </c>
    </row>
    <row r="81" s="201" customFormat="true" ht="15" hidden="false" customHeight="false" outlineLevel="0" collapsed="false">
      <c r="A81" s="195" t="s">
        <v>524</v>
      </c>
      <c r="B81" s="196" t="s">
        <v>525</v>
      </c>
      <c r="C81" s="197" t="s">
        <v>472</v>
      </c>
      <c r="D81" s="198" t="s">
        <v>482</v>
      </c>
      <c r="E81" s="196"/>
      <c r="F81" s="196"/>
      <c r="G81" s="196"/>
      <c r="H81" s="199"/>
      <c r="I81" s="200"/>
      <c r="J81" s="200"/>
      <c r="K81" s="200"/>
      <c r="L81" s="162"/>
      <c r="M81" s="165" t="n">
        <v>0</v>
      </c>
      <c r="N81" s="166" t="n">
        <v>5</v>
      </c>
    </row>
    <row r="82" s="201" customFormat="true" ht="15" hidden="false" customHeight="false" outlineLevel="0" collapsed="false">
      <c r="A82" s="195" t="s">
        <v>526</v>
      </c>
      <c r="B82" s="196" t="s">
        <v>527</v>
      </c>
      <c r="C82" s="197" t="s">
        <v>441</v>
      </c>
      <c r="D82" s="198" t="s">
        <v>482</v>
      </c>
      <c r="E82" s="196"/>
      <c r="F82" s="196" t="n">
        <v>14</v>
      </c>
      <c r="G82" s="196" t="s">
        <v>433</v>
      </c>
      <c r="H82" s="199" t="n">
        <v>120</v>
      </c>
      <c r="I82" s="200"/>
      <c r="J82" s="200" t="n">
        <v>14</v>
      </c>
      <c r="K82" s="200" t="n">
        <v>14</v>
      </c>
      <c r="L82" s="162" t="n">
        <v>14</v>
      </c>
      <c r="M82" s="165" t="n">
        <v>0</v>
      </c>
      <c r="N82" s="166" t="n">
        <v>3</v>
      </c>
    </row>
    <row r="83" customFormat="false" ht="15" hidden="false" customHeight="false" outlineLevel="0" collapsed="false">
      <c r="A83" s="179" t="s">
        <v>528</v>
      </c>
      <c r="B83" s="149" t="s">
        <v>529</v>
      </c>
      <c r="C83" s="148" t="s">
        <v>441</v>
      </c>
      <c r="D83" s="171"/>
      <c r="F83" s="149" t="n">
        <v>20</v>
      </c>
      <c r="G83" s="149" t="s">
        <v>433</v>
      </c>
      <c r="H83" s="108" t="n">
        <v>120</v>
      </c>
      <c r="I83" s="159"/>
      <c r="J83" s="160" t="n">
        <v>20</v>
      </c>
      <c r="K83" s="161" t="n">
        <v>20</v>
      </c>
      <c r="L83" s="162" t="n">
        <v>20</v>
      </c>
      <c r="M83" s="165" t="n">
        <v>0</v>
      </c>
      <c r="N83" s="166" t="n">
        <v>6</v>
      </c>
    </row>
    <row r="84" customFormat="false" ht="15" hidden="false" customHeight="false" outlineLevel="0" collapsed="false">
      <c r="A84" s="179" t="s">
        <v>530</v>
      </c>
      <c r="B84" s="149" t="s">
        <v>531</v>
      </c>
      <c r="C84" s="148" t="s">
        <v>441</v>
      </c>
      <c r="D84" s="171"/>
      <c r="F84" s="149" t="n">
        <v>12</v>
      </c>
      <c r="G84" s="149" t="s">
        <v>516</v>
      </c>
      <c r="H84" s="108" t="n">
        <v>44</v>
      </c>
      <c r="I84" s="159" t="n">
        <v>12</v>
      </c>
      <c r="J84" s="160" t="n">
        <v>12</v>
      </c>
      <c r="K84" s="161" t="n">
        <v>12</v>
      </c>
      <c r="L84" s="162" t="n">
        <v>12</v>
      </c>
      <c r="M84" s="165" t="n">
        <v>1</v>
      </c>
      <c r="N84" s="166" t="n">
        <v>2</v>
      </c>
    </row>
    <row r="85" customFormat="false" ht="15" hidden="false" customHeight="false" outlineLevel="0" collapsed="false">
      <c r="A85" s="179" t="s">
        <v>532</v>
      </c>
      <c r="B85" s="149" t="s">
        <v>533</v>
      </c>
      <c r="C85" s="148" t="s">
        <v>472</v>
      </c>
      <c r="D85" s="171"/>
      <c r="F85" s="149" t="n">
        <v>2</v>
      </c>
      <c r="G85" s="149" t="s">
        <v>396</v>
      </c>
      <c r="H85" s="108" t="n">
        <v>152</v>
      </c>
      <c r="I85" s="159"/>
      <c r="J85" s="160" t="n">
        <v>2</v>
      </c>
      <c r="K85" s="161" t="n">
        <v>2</v>
      </c>
      <c r="L85" s="162" t="n">
        <v>2</v>
      </c>
      <c r="M85" s="165" t="n">
        <v>0</v>
      </c>
      <c r="N85" s="166" t="n">
        <v>3</v>
      </c>
    </row>
    <row r="86" customFormat="false" ht="15" hidden="false" customHeight="false" outlineLevel="0" collapsed="false">
      <c r="A86" s="179" t="s">
        <v>534</v>
      </c>
      <c r="B86" s="149" t="s">
        <v>535</v>
      </c>
      <c r="C86" s="148" t="s">
        <v>536</v>
      </c>
      <c r="D86" s="171"/>
      <c r="F86" s="149" t="n">
        <v>11</v>
      </c>
      <c r="G86" s="149" t="s">
        <v>433</v>
      </c>
      <c r="H86" s="108" t="n">
        <v>120</v>
      </c>
      <c r="I86" s="159"/>
      <c r="J86" s="160" t="n">
        <v>11</v>
      </c>
      <c r="K86" s="161" t="n">
        <v>11</v>
      </c>
      <c r="L86" s="162" t="n">
        <v>11</v>
      </c>
      <c r="M86" s="165" t="n">
        <v>0</v>
      </c>
      <c r="N86" s="210" t="n">
        <v>1</v>
      </c>
      <c r="O86" s="0" t="s">
        <v>487</v>
      </c>
    </row>
    <row r="87" s="201" customFormat="true" ht="15" hidden="false" customHeight="false" outlineLevel="0" collapsed="false">
      <c r="A87" s="195" t="s">
        <v>537</v>
      </c>
      <c r="B87" s="196" t="s">
        <v>538</v>
      </c>
      <c r="C87" s="197" t="s">
        <v>539</v>
      </c>
      <c r="D87" s="198" t="s">
        <v>482</v>
      </c>
      <c r="E87" s="196"/>
      <c r="F87" s="196" t="n">
        <v>245</v>
      </c>
      <c r="G87" s="196" t="s">
        <v>433</v>
      </c>
      <c r="H87" s="199" t="n">
        <v>111</v>
      </c>
      <c r="I87" s="200"/>
      <c r="J87" s="200" t="n">
        <v>245</v>
      </c>
      <c r="K87" s="200" t="n">
        <v>245</v>
      </c>
      <c r="L87" s="162" t="n">
        <v>245</v>
      </c>
      <c r="M87" s="165" t="n">
        <v>0</v>
      </c>
      <c r="N87" s="166" t="n">
        <v>1</v>
      </c>
    </row>
    <row r="88" s="201" customFormat="true" ht="15" hidden="false" customHeight="false" outlineLevel="0" collapsed="false">
      <c r="A88" s="195" t="s">
        <v>540</v>
      </c>
      <c r="B88" s="196" t="s">
        <v>538</v>
      </c>
      <c r="C88" s="197" t="s">
        <v>541</v>
      </c>
      <c r="D88" s="198" t="s">
        <v>482</v>
      </c>
      <c r="E88" s="196"/>
      <c r="F88" s="196"/>
      <c r="G88" s="196"/>
      <c r="H88" s="199"/>
      <c r="I88" s="200"/>
      <c r="J88" s="200"/>
      <c r="K88" s="200"/>
      <c r="L88" s="162"/>
      <c r="M88" s="165" t="n">
        <v>1</v>
      </c>
      <c r="N88" s="166" t="n">
        <v>24</v>
      </c>
    </row>
    <row r="89" customFormat="false" ht="15" hidden="false" customHeight="false" outlineLevel="0" collapsed="false">
      <c r="A89" s="179" t="s">
        <v>542</v>
      </c>
      <c r="B89" s="149" t="s">
        <v>543</v>
      </c>
      <c r="C89" s="148" t="s">
        <v>544</v>
      </c>
      <c r="D89" s="171"/>
      <c r="F89" s="149" t="n">
        <v>3</v>
      </c>
      <c r="G89" s="108" t="s">
        <v>545</v>
      </c>
      <c r="H89" s="108" t="n">
        <v>201</v>
      </c>
      <c r="I89" s="159"/>
      <c r="J89" s="160"/>
      <c r="K89" s="161" t="n">
        <v>3</v>
      </c>
      <c r="L89" s="162"/>
      <c r="M89" s="165" t="n">
        <v>0</v>
      </c>
      <c r="N89" s="166"/>
    </row>
    <row r="90" customFormat="false" ht="15" hidden="false" customHeight="false" outlineLevel="0" collapsed="false">
      <c r="A90" s="179" t="s">
        <v>546</v>
      </c>
      <c r="B90" s="149" t="s">
        <v>547</v>
      </c>
      <c r="C90" s="148" t="s">
        <v>548</v>
      </c>
      <c r="D90" s="171"/>
      <c r="F90" s="149" t="n">
        <v>18</v>
      </c>
      <c r="G90" s="149" t="s">
        <v>549</v>
      </c>
      <c r="H90" s="108" t="n">
        <v>211</v>
      </c>
      <c r="I90" s="159"/>
      <c r="J90" s="160"/>
      <c r="K90" s="161"/>
      <c r="L90" s="162" t="n">
        <v>18</v>
      </c>
      <c r="M90" s="165" t="n">
        <v>0</v>
      </c>
      <c r="N90" s="166" t="n">
        <v>4</v>
      </c>
    </row>
    <row r="91" customFormat="false" ht="15" hidden="false" customHeight="false" outlineLevel="0" collapsed="false">
      <c r="A91" s="179" t="s">
        <v>550</v>
      </c>
      <c r="B91" s="149" t="s">
        <v>551</v>
      </c>
      <c r="C91" s="148" t="s">
        <v>548</v>
      </c>
      <c r="D91" s="171"/>
      <c r="F91" s="149" t="n">
        <v>14</v>
      </c>
      <c r="G91" s="149" t="s">
        <v>549</v>
      </c>
      <c r="H91" s="108" t="n">
        <v>211</v>
      </c>
      <c r="I91" s="159"/>
      <c r="J91" s="160"/>
      <c r="K91" s="161"/>
      <c r="L91" s="162" t="n">
        <v>14</v>
      </c>
      <c r="M91" s="165" t="n">
        <v>0</v>
      </c>
      <c r="N91" s="166" t="n">
        <v>3</v>
      </c>
    </row>
    <row r="92" s="218" customFormat="true" ht="15" hidden="false" customHeight="false" outlineLevel="0" collapsed="false">
      <c r="A92" s="211" t="s">
        <v>552</v>
      </c>
      <c r="B92" s="212" t="s">
        <v>553</v>
      </c>
      <c r="C92" s="213" t="s">
        <v>441</v>
      </c>
      <c r="D92" s="214" t="s">
        <v>554</v>
      </c>
      <c r="E92" s="212"/>
      <c r="F92" s="212" t="n">
        <v>14</v>
      </c>
      <c r="G92" s="212" t="s">
        <v>433</v>
      </c>
      <c r="H92" s="215" t="n">
        <v>120</v>
      </c>
      <c r="I92" s="216"/>
      <c r="J92" s="216" t="n">
        <v>14</v>
      </c>
      <c r="K92" s="216" t="n">
        <v>14</v>
      </c>
      <c r="L92" s="217" t="n">
        <v>14</v>
      </c>
      <c r="M92" s="165" t="n">
        <v>0</v>
      </c>
      <c r="N92" s="166" t="n">
        <v>2</v>
      </c>
    </row>
    <row r="93" s="218" customFormat="true" ht="15" hidden="false" customHeight="false" outlineLevel="0" collapsed="false">
      <c r="A93" s="211" t="s">
        <v>555</v>
      </c>
      <c r="B93" s="212" t="s">
        <v>556</v>
      </c>
      <c r="C93" s="213" t="s">
        <v>441</v>
      </c>
      <c r="D93" s="214" t="s">
        <v>554</v>
      </c>
      <c r="E93" s="212"/>
      <c r="F93" s="212" t="n">
        <v>21</v>
      </c>
      <c r="G93" s="212" t="s">
        <v>433</v>
      </c>
      <c r="H93" s="215" t="n">
        <v>120</v>
      </c>
      <c r="I93" s="216"/>
      <c r="J93" s="216" t="n">
        <v>21</v>
      </c>
      <c r="K93" s="216" t="n">
        <v>21</v>
      </c>
      <c r="L93" s="217" t="n">
        <v>21</v>
      </c>
      <c r="M93" s="165" t="n">
        <v>0</v>
      </c>
      <c r="N93" s="166" t="n">
        <v>5</v>
      </c>
    </row>
    <row r="94" customFormat="false" ht="15" hidden="false" customHeight="false" outlineLevel="0" collapsed="false">
      <c r="A94" s="179" t="s">
        <v>557</v>
      </c>
      <c r="B94" s="149" t="s">
        <v>558</v>
      </c>
      <c r="C94" s="148" t="s">
        <v>441</v>
      </c>
      <c r="D94" s="171"/>
      <c r="F94" s="149" t="n">
        <v>16</v>
      </c>
      <c r="G94" s="149" t="s">
        <v>433</v>
      </c>
      <c r="H94" s="108" t="n">
        <v>120</v>
      </c>
      <c r="I94" s="159"/>
      <c r="J94" s="160" t="n">
        <v>16</v>
      </c>
      <c r="K94" s="161" t="n">
        <v>16</v>
      </c>
      <c r="L94" s="162" t="n">
        <v>16</v>
      </c>
      <c r="M94" s="165" t="n">
        <v>0</v>
      </c>
      <c r="N94" s="166" t="n">
        <v>0</v>
      </c>
    </row>
    <row r="95" customFormat="false" ht="15" hidden="false" customHeight="false" outlineLevel="0" collapsed="false">
      <c r="A95" s="179" t="s">
        <v>559</v>
      </c>
      <c r="B95" s="149" t="s">
        <v>560</v>
      </c>
      <c r="C95" s="148" t="s">
        <v>548</v>
      </c>
      <c r="D95" s="171"/>
      <c r="F95" s="149" t="n">
        <v>20</v>
      </c>
      <c r="G95" s="149" t="s">
        <v>549</v>
      </c>
      <c r="H95" s="108" t="n">
        <v>211</v>
      </c>
      <c r="I95" s="159"/>
      <c r="J95" s="160"/>
      <c r="K95" s="161"/>
      <c r="L95" s="162" t="n">
        <v>20</v>
      </c>
      <c r="M95" s="165" t="n">
        <v>0</v>
      </c>
      <c r="N95" s="166" t="n">
        <v>5</v>
      </c>
    </row>
    <row r="96" customFormat="false" ht="15" hidden="false" customHeight="false" outlineLevel="0" collapsed="false">
      <c r="B96" s="149" t="s">
        <v>561</v>
      </c>
      <c r="C96" s="148" t="s">
        <v>441</v>
      </c>
      <c r="D96" s="171"/>
      <c r="F96" s="149" t="n">
        <v>127</v>
      </c>
      <c r="G96" s="149" t="s">
        <v>433</v>
      </c>
      <c r="H96" s="108" t="n">
        <v>120</v>
      </c>
      <c r="I96" s="159"/>
      <c r="J96" s="160" t="n">
        <v>127</v>
      </c>
      <c r="K96" s="161" t="n">
        <v>127</v>
      </c>
      <c r="L96" s="162" t="n">
        <v>127</v>
      </c>
      <c r="M96" s="165" t="n">
        <v>0</v>
      </c>
      <c r="N96" s="166"/>
    </row>
    <row r="97" customFormat="false" ht="15" hidden="false" customHeight="false" outlineLevel="0" collapsed="false">
      <c r="B97" s="149" t="s">
        <v>562</v>
      </c>
      <c r="C97" s="148" t="s">
        <v>441</v>
      </c>
      <c r="D97" s="171"/>
      <c r="F97" s="149" t="n">
        <v>12</v>
      </c>
      <c r="G97" s="149" t="s">
        <v>433</v>
      </c>
      <c r="H97" s="108" t="n">
        <v>120</v>
      </c>
      <c r="I97" s="159"/>
      <c r="J97" s="160" t="n">
        <v>12</v>
      </c>
      <c r="K97" s="161" t="n">
        <v>12</v>
      </c>
      <c r="L97" s="162" t="n">
        <v>12</v>
      </c>
      <c r="M97" s="165" t="n">
        <v>0</v>
      </c>
      <c r="N97" s="166"/>
    </row>
    <row r="98" customFormat="false" ht="15" hidden="false" customHeight="false" outlineLevel="0" collapsed="false">
      <c r="B98" s="149" t="s">
        <v>563</v>
      </c>
      <c r="C98" s="148" t="s">
        <v>441</v>
      </c>
      <c r="D98" s="171"/>
      <c r="F98" s="149" t="n">
        <v>12.3</v>
      </c>
      <c r="G98" s="149" t="s">
        <v>433</v>
      </c>
      <c r="H98" s="108" t="n">
        <v>120</v>
      </c>
      <c r="I98" s="159"/>
      <c r="J98" s="160" t="n">
        <v>12.3</v>
      </c>
      <c r="K98" s="161" t="n">
        <v>12.3</v>
      </c>
      <c r="L98" s="162" t="n">
        <v>12.3</v>
      </c>
      <c r="M98" s="165" t="n">
        <v>0</v>
      </c>
      <c r="N98" s="166"/>
    </row>
    <row r="99" customFormat="false" ht="15" hidden="false" customHeight="false" outlineLevel="0" collapsed="false">
      <c r="B99" s="149" t="s">
        <v>564</v>
      </c>
      <c r="C99" s="148" t="s">
        <v>441</v>
      </c>
      <c r="D99" s="171"/>
      <c r="F99" s="149" t="n">
        <v>38.7</v>
      </c>
      <c r="G99" s="149" t="s">
        <v>433</v>
      </c>
      <c r="H99" s="108" t="n">
        <v>120</v>
      </c>
      <c r="I99" s="159"/>
      <c r="J99" s="160" t="n">
        <v>38.7</v>
      </c>
      <c r="K99" s="161" t="n">
        <v>38.7</v>
      </c>
      <c r="L99" s="162" t="n">
        <v>38.7</v>
      </c>
      <c r="M99" s="165" t="n">
        <v>0</v>
      </c>
      <c r="N99" s="166"/>
    </row>
    <row r="100" customFormat="false" ht="15" hidden="false" customHeight="false" outlineLevel="0" collapsed="false">
      <c r="B100" s="149" t="s">
        <v>565</v>
      </c>
      <c r="C100" s="148" t="s">
        <v>441</v>
      </c>
      <c r="D100" s="171"/>
      <c r="F100" s="149" t="n">
        <v>81</v>
      </c>
      <c r="G100" s="149" t="s">
        <v>433</v>
      </c>
      <c r="H100" s="108" t="n">
        <v>120</v>
      </c>
      <c r="I100" s="159"/>
      <c r="J100" s="160" t="n">
        <v>81</v>
      </c>
      <c r="K100" s="161" t="n">
        <v>81</v>
      </c>
      <c r="L100" s="162" t="n">
        <v>81</v>
      </c>
      <c r="M100" s="165" t="n">
        <v>0</v>
      </c>
      <c r="N100" s="166"/>
    </row>
    <row r="101" customFormat="false" ht="15" hidden="false" customHeight="false" outlineLevel="0" collapsed="false">
      <c r="B101" s="149" t="s">
        <v>566</v>
      </c>
      <c r="C101" s="148" t="s">
        <v>441</v>
      </c>
      <c r="D101" s="171"/>
      <c r="F101" s="149" t="n">
        <v>41.6</v>
      </c>
      <c r="G101" s="149" t="s">
        <v>433</v>
      </c>
      <c r="H101" s="108" t="n">
        <v>120</v>
      </c>
      <c r="I101" s="159"/>
      <c r="J101" s="160" t="n">
        <v>41.6</v>
      </c>
      <c r="K101" s="161" t="n">
        <v>41.6</v>
      </c>
      <c r="L101" s="162" t="n">
        <v>41.6</v>
      </c>
      <c r="M101" s="165" t="n">
        <v>0</v>
      </c>
      <c r="N101" s="166"/>
    </row>
    <row r="102" customFormat="false" ht="15" hidden="false" customHeight="false" outlineLevel="0" collapsed="false">
      <c r="B102" s="149" t="s">
        <v>567</v>
      </c>
      <c r="C102" s="148" t="s">
        <v>441</v>
      </c>
      <c r="D102" s="171"/>
      <c r="F102" s="149" t="n">
        <v>95.3</v>
      </c>
      <c r="G102" s="149" t="s">
        <v>433</v>
      </c>
      <c r="H102" s="108" t="n">
        <v>120</v>
      </c>
      <c r="I102" s="159"/>
      <c r="J102" s="160" t="n">
        <v>95.3</v>
      </c>
      <c r="K102" s="161" t="n">
        <v>95.3</v>
      </c>
      <c r="L102" s="162" t="n">
        <v>95.3</v>
      </c>
      <c r="M102" s="165" t="n">
        <v>0</v>
      </c>
      <c r="N102" s="166"/>
    </row>
    <row r="103" customFormat="false" ht="15" hidden="false" customHeight="false" outlineLevel="0" collapsed="false">
      <c r="B103" s="149" t="s">
        <v>568</v>
      </c>
      <c r="C103" s="148" t="s">
        <v>496</v>
      </c>
      <c r="D103" s="171"/>
      <c r="F103" s="149" t="n">
        <v>48</v>
      </c>
      <c r="G103" s="149" t="s">
        <v>399</v>
      </c>
      <c r="H103" s="108" t="n">
        <v>411</v>
      </c>
      <c r="I103" s="159"/>
      <c r="J103" s="160"/>
      <c r="K103" s="161"/>
      <c r="L103" s="162" t="n">
        <v>48</v>
      </c>
      <c r="M103" s="165" t="n">
        <v>0</v>
      </c>
      <c r="N103" s="166"/>
    </row>
    <row r="104" s="218" customFormat="true" ht="15" hidden="false" customHeight="false" outlineLevel="0" collapsed="false">
      <c r="A104" s="211" t="s">
        <v>569</v>
      </c>
      <c r="B104" s="212" t="s">
        <v>570</v>
      </c>
      <c r="C104" s="213" t="s">
        <v>548</v>
      </c>
      <c r="D104" s="214" t="s">
        <v>554</v>
      </c>
      <c r="E104" s="212"/>
      <c r="F104" s="212" t="n">
        <v>1824</v>
      </c>
      <c r="G104" s="212" t="s">
        <v>433</v>
      </c>
      <c r="H104" s="215" t="n">
        <v>120</v>
      </c>
      <c r="I104" s="216"/>
      <c r="J104" s="216" t="n">
        <v>1824</v>
      </c>
      <c r="K104" s="216" t="n">
        <v>1824</v>
      </c>
      <c r="L104" s="217" t="n">
        <v>1824</v>
      </c>
      <c r="M104" s="165"/>
      <c r="N104" s="166"/>
    </row>
    <row r="105" customFormat="false" ht="15" hidden="false" customHeight="false" outlineLevel="0" collapsed="false">
      <c r="A105" s="219" t="s">
        <v>571</v>
      </c>
      <c r="B105" s="149" t="s">
        <v>572</v>
      </c>
      <c r="C105" s="148" t="s">
        <v>448</v>
      </c>
      <c r="D105" s="171"/>
      <c r="F105" s="149" t="n">
        <v>94</v>
      </c>
      <c r="G105" s="149" t="s">
        <v>449</v>
      </c>
      <c r="H105" s="108" t="n">
        <v>1</v>
      </c>
      <c r="I105" s="159" t="n">
        <v>94</v>
      </c>
      <c r="J105" s="160" t="n">
        <v>94</v>
      </c>
      <c r="K105" s="161" t="n">
        <v>94</v>
      </c>
      <c r="L105" s="162" t="n">
        <v>94</v>
      </c>
      <c r="M105" s="165" t="n">
        <v>1</v>
      </c>
      <c r="N105" s="166" t="n">
        <v>2</v>
      </c>
    </row>
    <row r="106" customFormat="false" ht="15" hidden="false" customHeight="false" outlineLevel="0" collapsed="false">
      <c r="A106" s="219" t="s">
        <v>573</v>
      </c>
      <c r="B106" s="149" t="s">
        <v>572</v>
      </c>
      <c r="C106" s="148" t="s">
        <v>448</v>
      </c>
      <c r="D106" s="171"/>
      <c r="F106" s="181"/>
      <c r="G106" s="181"/>
      <c r="H106" s="108"/>
      <c r="I106" s="159"/>
      <c r="J106" s="160"/>
      <c r="K106" s="161"/>
      <c r="L106" s="162"/>
      <c r="M106" s="165" t="n">
        <v>1</v>
      </c>
      <c r="N106" s="166" t="n">
        <v>2</v>
      </c>
    </row>
    <row r="107" customFormat="false" ht="15" hidden="false" customHeight="false" outlineLevel="0" collapsed="false">
      <c r="A107" s="219" t="s">
        <v>574</v>
      </c>
      <c r="B107" s="149" t="s">
        <v>572</v>
      </c>
      <c r="C107" s="148" t="s">
        <v>448</v>
      </c>
      <c r="D107" s="171"/>
      <c r="F107" s="181"/>
      <c r="G107" s="181"/>
      <c r="H107" s="108"/>
      <c r="I107" s="159"/>
      <c r="J107" s="160"/>
      <c r="K107" s="161"/>
      <c r="L107" s="162"/>
      <c r="M107" s="165" t="n">
        <v>1</v>
      </c>
      <c r="N107" s="166" t="n">
        <v>2</v>
      </c>
    </row>
    <row r="108" customFormat="false" ht="15" hidden="false" customHeight="false" outlineLevel="0" collapsed="false">
      <c r="A108" s="219" t="s">
        <v>575</v>
      </c>
      <c r="B108" s="149" t="s">
        <v>572</v>
      </c>
      <c r="C108" s="148" t="s">
        <v>448</v>
      </c>
      <c r="D108" s="171"/>
      <c r="F108" s="181"/>
      <c r="G108" s="181"/>
      <c r="H108" s="108"/>
      <c r="I108" s="159"/>
      <c r="J108" s="160"/>
      <c r="K108" s="161"/>
      <c r="L108" s="162"/>
      <c r="M108" s="165" t="n">
        <v>1</v>
      </c>
      <c r="N108" s="166" t="n">
        <v>2</v>
      </c>
    </row>
    <row r="109" customFormat="false" ht="15" hidden="false" customHeight="false" outlineLevel="0" collapsed="false">
      <c r="A109" s="219" t="s">
        <v>576</v>
      </c>
      <c r="B109" s="149" t="s">
        <v>572</v>
      </c>
      <c r="C109" s="148" t="s">
        <v>448</v>
      </c>
      <c r="D109" s="171"/>
      <c r="F109" s="181"/>
      <c r="G109" s="181"/>
      <c r="H109" s="108"/>
      <c r="I109" s="159"/>
      <c r="J109" s="160"/>
      <c r="K109" s="161"/>
      <c r="L109" s="162"/>
      <c r="M109" s="165" t="n">
        <v>1</v>
      </c>
      <c r="N109" s="210" t="s">
        <v>577</v>
      </c>
    </row>
    <row r="110" customFormat="false" ht="15" hidden="false" customHeight="false" outlineLevel="0" collapsed="false">
      <c r="A110" s="219" t="s">
        <v>578</v>
      </c>
      <c r="B110" s="149" t="s">
        <v>579</v>
      </c>
      <c r="C110" s="148" t="s">
        <v>432</v>
      </c>
      <c r="D110" s="171"/>
      <c r="F110" s="149" t="n">
        <v>169</v>
      </c>
      <c r="G110" s="149" t="s">
        <v>433</v>
      </c>
      <c r="H110" s="108" t="n">
        <v>111</v>
      </c>
      <c r="I110" s="159"/>
      <c r="J110" s="160" t="n">
        <v>169</v>
      </c>
      <c r="K110" s="161" t="n">
        <v>169</v>
      </c>
      <c r="L110" s="162" t="n">
        <v>169</v>
      </c>
      <c r="M110" s="165" t="n">
        <v>1</v>
      </c>
      <c r="N110" s="166"/>
    </row>
    <row r="111" customFormat="false" ht="15" hidden="false" customHeight="false" outlineLevel="0" collapsed="false">
      <c r="A111" s="219" t="s">
        <v>580</v>
      </c>
      <c r="B111" s="149" t="s">
        <v>581</v>
      </c>
      <c r="C111" s="148" t="s">
        <v>582</v>
      </c>
      <c r="D111" s="171"/>
      <c r="H111" s="108"/>
      <c r="I111" s="159"/>
      <c r="J111" s="160"/>
      <c r="K111" s="161"/>
      <c r="L111" s="162"/>
      <c r="M111" s="165" t="n">
        <v>1</v>
      </c>
      <c r="N111" s="166"/>
    </row>
    <row r="112" customFormat="false" ht="15" hidden="false" customHeight="false" outlineLevel="0" collapsed="false">
      <c r="A112" s="219" t="s">
        <v>583</v>
      </c>
      <c r="B112" s="149" t="s">
        <v>581</v>
      </c>
      <c r="C112" s="148" t="s">
        <v>582</v>
      </c>
      <c r="D112" s="171"/>
      <c r="H112" s="108"/>
      <c r="I112" s="159"/>
      <c r="J112" s="160"/>
      <c r="K112" s="161"/>
      <c r="L112" s="162"/>
      <c r="M112" s="165" t="n">
        <v>1</v>
      </c>
      <c r="N112" s="166"/>
    </row>
    <row r="113" customFormat="false" ht="15" hidden="false" customHeight="false" outlineLevel="0" collapsed="false">
      <c r="A113" s="219" t="s">
        <v>584</v>
      </c>
      <c r="B113" s="149" t="s">
        <v>585</v>
      </c>
      <c r="C113" s="148" t="s">
        <v>539</v>
      </c>
      <c r="D113" s="171"/>
      <c r="F113" s="149" t="n">
        <v>71</v>
      </c>
      <c r="G113" s="149" t="s">
        <v>433</v>
      </c>
      <c r="H113" s="108" t="n">
        <v>120</v>
      </c>
      <c r="I113" s="159"/>
      <c r="J113" s="160" t="n">
        <v>71</v>
      </c>
      <c r="K113" s="161" t="n">
        <v>71</v>
      </c>
      <c r="L113" s="162" t="n">
        <v>71</v>
      </c>
      <c r="M113" s="165" t="n">
        <v>1</v>
      </c>
      <c r="N113" s="166" t="n">
        <v>2</v>
      </c>
    </row>
    <row r="114" customFormat="false" ht="15" hidden="false" customHeight="false" outlineLevel="0" collapsed="false">
      <c r="A114" s="219" t="s">
        <v>586</v>
      </c>
      <c r="B114" s="149" t="s">
        <v>585</v>
      </c>
      <c r="C114" s="148" t="s">
        <v>539</v>
      </c>
      <c r="D114" s="171"/>
      <c r="F114" s="181"/>
      <c r="G114" s="181"/>
      <c r="H114" s="108"/>
      <c r="I114" s="159"/>
      <c r="J114" s="160"/>
      <c r="K114" s="161"/>
      <c r="L114" s="162"/>
      <c r="M114" s="165" t="n">
        <v>1</v>
      </c>
      <c r="N114" s="166" t="n">
        <v>4</v>
      </c>
    </row>
    <row r="115" customFormat="false" ht="15" hidden="false" customHeight="false" outlineLevel="0" collapsed="false">
      <c r="A115" s="219" t="s">
        <v>587</v>
      </c>
      <c r="B115" s="149" t="s">
        <v>585</v>
      </c>
      <c r="C115" s="148" t="s">
        <v>539</v>
      </c>
      <c r="D115" s="171"/>
      <c r="F115" s="181"/>
      <c r="G115" s="181"/>
      <c r="H115" s="108"/>
      <c r="I115" s="159"/>
      <c r="J115" s="160"/>
      <c r="K115" s="161"/>
      <c r="L115" s="162"/>
      <c r="M115" s="165" t="n">
        <v>1</v>
      </c>
      <c r="N115" s="166" t="n">
        <v>4</v>
      </c>
    </row>
    <row r="116" customFormat="false" ht="15" hidden="false" customHeight="false" outlineLevel="0" collapsed="false">
      <c r="A116" s="219" t="s">
        <v>588</v>
      </c>
      <c r="B116" s="149" t="s">
        <v>589</v>
      </c>
      <c r="C116" s="148" t="s">
        <v>541</v>
      </c>
      <c r="D116" s="171"/>
      <c r="F116" s="149" t="n">
        <v>16</v>
      </c>
      <c r="G116" s="149" t="s">
        <v>433</v>
      </c>
      <c r="H116" s="108" t="n">
        <v>120</v>
      </c>
      <c r="I116" s="159"/>
      <c r="J116" s="160" t="n">
        <v>16</v>
      </c>
      <c r="K116" s="161" t="n">
        <v>16</v>
      </c>
      <c r="L116" s="162" t="n">
        <v>16</v>
      </c>
      <c r="M116" s="165" t="n">
        <v>0</v>
      </c>
      <c r="N116" s="166" t="n">
        <v>1</v>
      </c>
    </row>
    <row r="117" customFormat="false" ht="15" hidden="false" customHeight="false" outlineLevel="0" collapsed="false">
      <c r="A117" s="219" t="s">
        <v>590</v>
      </c>
      <c r="B117" s="149" t="s">
        <v>589</v>
      </c>
      <c r="C117" s="148" t="s">
        <v>541</v>
      </c>
      <c r="D117" s="171"/>
      <c r="F117" s="181"/>
      <c r="G117" s="181"/>
      <c r="H117" s="108"/>
      <c r="I117" s="159"/>
      <c r="J117" s="160"/>
      <c r="K117" s="161"/>
      <c r="L117" s="162"/>
      <c r="M117" s="165" t="n">
        <v>1</v>
      </c>
      <c r="N117" s="166" t="n">
        <v>3</v>
      </c>
    </row>
    <row r="118" customFormat="false" ht="15" hidden="false" customHeight="false" outlineLevel="0" collapsed="false">
      <c r="A118" s="219" t="s">
        <v>591</v>
      </c>
      <c r="B118" s="149" t="s">
        <v>592</v>
      </c>
      <c r="C118" s="148" t="s">
        <v>539</v>
      </c>
      <c r="D118" s="171"/>
      <c r="F118" s="149" t="n">
        <v>18</v>
      </c>
      <c r="G118" s="149" t="s">
        <v>433</v>
      </c>
      <c r="H118" s="108" t="n">
        <v>120</v>
      </c>
      <c r="I118" s="159"/>
      <c r="J118" s="160" t="n">
        <v>18</v>
      </c>
      <c r="K118" s="161" t="n">
        <v>18</v>
      </c>
      <c r="L118" s="162" t="n">
        <v>18</v>
      </c>
      <c r="M118" s="165" t="n">
        <v>1</v>
      </c>
      <c r="N118" s="166" t="n">
        <v>4</v>
      </c>
    </row>
    <row r="119" customFormat="false" ht="15" hidden="false" customHeight="false" outlineLevel="0" collapsed="false">
      <c r="A119" s="219" t="s">
        <v>593</v>
      </c>
      <c r="B119" s="149" t="s">
        <v>594</v>
      </c>
      <c r="C119" s="148" t="s">
        <v>539</v>
      </c>
      <c r="D119" s="171"/>
      <c r="F119" s="149" t="n">
        <v>48</v>
      </c>
      <c r="G119" s="149" t="s">
        <v>433</v>
      </c>
      <c r="H119" s="108" t="n">
        <v>120</v>
      </c>
      <c r="I119" s="159"/>
      <c r="J119" s="160" t="n">
        <v>48</v>
      </c>
      <c r="K119" s="161" t="n">
        <v>48</v>
      </c>
      <c r="L119" s="162" t="n">
        <v>48</v>
      </c>
      <c r="M119" s="165" t="n">
        <v>1</v>
      </c>
      <c r="N119" s="166" t="n">
        <v>1</v>
      </c>
    </row>
    <row r="120" customFormat="false" ht="15" hidden="false" customHeight="false" outlineLevel="0" collapsed="false">
      <c r="A120" s="219" t="s">
        <v>595</v>
      </c>
      <c r="B120" s="149" t="s">
        <v>594</v>
      </c>
      <c r="C120" s="148" t="s">
        <v>539</v>
      </c>
      <c r="D120" s="171"/>
      <c r="F120" s="181"/>
      <c r="G120" s="181"/>
      <c r="H120" s="108"/>
      <c r="I120" s="159"/>
      <c r="J120" s="160"/>
      <c r="K120" s="161"/>
      <c r="L120" s="162"/>
      <c r="M120" s="165" t="n">
        <v>1</v>
      </c>
      <c r="N120" s="166" t="n">
        <v>2</v>
      </c>
    </row>
    <row r="121" customFormat="false" ht="15" hidden="false" customHeight="false" outlineLevel="0" collapsed="false">
      <c r="A121" s="219" t="s">
        <v>596</v>
      </c>
      <c r="B121" s="149" t="s">
        <v>594</v>
      </c>
      <c r="C121" s="148" t="s">
        <v>539</v>
      </c>
      <c r="D121" s="171"/>
      <c r="F121" s="181"/>
      <c r="G121" s="181"/>
      <c r="H121" s="108"/>
      <c r="I121" s="159"/>
      <c r="J121" s="160"/>
      <c r="K121" s="161"/>
      <c r="L121" s="162"/>
      <c r="M121" s="165" t="n">
        <v>1</v>
      </c>
      <c r="N121" s="166" t="n">
        <v>2</v>
      </c>
    </row>
    <row r="122" customFormat="false" ht="15" hidden="false" customHeight="false" outlineLevel="0" collapsed="false">
      <c r="A122" s="219" t="s">
        <v>597</v>
      </c>
      <c r="B122" s="149" t="s">
        <v>594</v>
      </c>
      <c r="C122" s="148" t="s">
        <v>539</v>
      </c>
      <c r="D122" s="171"/>
      <c r="F122" s="181"/>
      <c r="G122" s="181"/>
      <c r="H122" s="108"/>
      <c r="I122" s="159"/>
      <c r="J122" s="160"/>
      <c r="K122" s="161"/>
      <c r="L122" s="162"/>
      <c r="M122" s="165" t="n">
        <v>1</v>
      </c>
      <c r="N122" s="166" t="n">
        <v>2</v>
      </c>
    </row>
    <row r="123" customFormat="false" ht="15" hidden="false" customHeight="false" outlineLevel="0" collapsed="false">
      <c r="A123" s="219" t="s">
        <v>598</v>
      </c>
      <c r="B123" s="149" t="s">
        <v>599</v>
      </c>
      <c r="C123" s="148" t="s">
        <v>541</v>
      </c>
      <c r="D123" s="171"/>
      <c r="F123" s="149" t="n">
        <v>49</v>
      </c>
      <c r="G123" s="149" t="s">
        <v>433</v>
      </c>
      <c r="H123" s="108" t="n">
        <v>120</v>
      </c>
      <c r="I123" s="159"/>
      <c r="J123" s="160" t="n">
        <v>49</v>
      </c>
      <c r="K123" s="161" t="n">
        <v>49</v>
      </c>
      <c r="L123" s="162" t="n">
        <v>49</v>
      </c>
      <c r="M123" s="165" t="n">
        <v>1</v>
      </c>
      <c r="N123" s="166" t="n">
        <v>1</v>
      </c>
    </row>
    <row r="124" customFormat="false" ht="15" hidden="false" customHeight="false" outlineLevel="0" collapsed="false">
      <c r="A124" s="219" t="s">
        <v>600</v>
      </c>
      <c r="B124" s="149" t="s">
        <v>599</v>
      </c>
      <c r="C124" s="148" t="s">
        <v>541</v>
      </c>
      <c r="D124" s="171"/>
      <c r="F124" s="181"/>
      <c r="G124" s="181"/>
      <c r="H124" s="108"/>
      <c r="I124" s="159"/>
      <c r="J124" s="160"/>
      <c r="K124" s="161"/>
      <c r="L124" s="162"/>
      <c r="M124" s="165" t="n">
        <v>1</v>
      </c>
      <c r="N124" s="166" t="n">
        <v>4</v>
      </c>
    </row>
    <row r="125" customFormat="false" ht="15" hidden="false" customHeight="false" outlineLevel="0" collapsed="false">
      <c r="A125" s="219" t="s">
        <v>601</v>
      </c>
      <c r="B125" s="149" t="s">
        <v>599</v>
      </c>
      <c r="C125" s="148" t="s">
        <v>541</v>
      </c>
      <c r="D125" s="171"/>
      <c r="F125" s="181"/>
      <c r="G125" s="181"/>
      <c r="H125" s="108"/>
      <c r="I125" s="159"/>
      <c r="J125" s="160"/>
      <c r="K125" s="161"/>
      <c r="L125" s="162"/>
      <c r="M125" s="165" t="n">
        <v>1</v>
      </c>
      <c r="N125" s="166" t="n">
        <v>3</v>
      </c>
    </row>
    <row r="126" customFormat="false" ht="15" hidden="false" customHeight="false" outlineLevel="0" collapsed="false">
      <c r="A126" s="219" t="s">
        <v>602</v>
      </c>
      <c r="B126" s="149" t="s">
        <v>603</v>
      </c>
      <c r="C126" s="148" t="s">
        <v>539</v>
      </c>
      <c r="D126" s="171"/>
      <c r="F126" s="149" t="n">
        <v>52</v>
      </c>
      <c r="G126" s="149" t="s">
        <v>433</v>
      </c>
      <c r="H126" s="108" t="n">
        <v>120</v>
      </c>
      <c r="I126" s="159"/>
      <c r="J126" s="160" t="n">
        <v>52</v>
      </c>
      <c r="K126" s="161" t="n">
        <v>52</v>
      </c>
      <c r="L126" s="162" t="n">
        <v>52</v>
      </c>
      <c r="M126" s="165" t="n">
        <v>1</v>
      </c>
      <c r="N126" s="166" t="n">
        <v>5</v>
      </c>
    </row>
    <row r="127" customFormat="false" ht="15" hidden="false" customHeight="false" outlineLevel="0" collapsed="false">
      <c r="A127" s="219" t="s">
        <v>604</v>
      </c>
      <c r="B127" s="149" t="s">
        <v>603</v>
      </c>
      <c r="C127" s="148" t="s">
        <v>539</v>
      </c>
      <c r="D127" s="171"/>
      <c r="F127" s="181"/>
      <c r="G127" s="181"/>
      <c r="H127" s="108"/>
      <c r="I127" s="159"/>
      <c r="J127" s="160"/>
      <c r="K127" s="161"/>
      <c r="L127" s="162"/>
      <c r="M127" s="165" t="n">
        <v>1</v>
      </c>
      <c r="N127" s="166" t="n">
        <v>3</v>
      </c>
    </row>
    <row r="128" customFormat="false" ht="15" hidden="false" customHeight="false" outlineLevel="0" collapsed="false">
      <c r="A128" s="219" t="s">
        <v>605</v>
      </c>
      <c r="B128" s="149" t="s">
        <v>606</v>
      </c>
      <c r="C128" s="148" t="s">
        <v>539</v>
      </c>
      <c r="D128" s="171"/>
      <c r="F128" s="149" t="n">
        <v>96</v>
      </c>
      <c r="G128" s="149" t="s">
        <v>433</v>
      </c>
      <c r="H128" s="108" t="n">
        <v>120</v>
      </c>
      <c r="I128" s="159"/>
      <c r="J128" s="160" t="n">
        <v>96</v>
      </c>
      <c r="K128" s="161" t="n">
        <v>96</v>
      </c>
      <c r="L128" s="162" t="n">
        <v>96</v>
      </c>
      <c r="M128" s="165" t="n">
        <v>1</v>
      </c>
      <c r="N128" s="166" t="n">
        <v>2</v>
      </c>
    </row>
    <row r="129" customFormat="false" ht="15" hidden="false" customHeight="false" outlineLevel="0" collapsed="false">
      <c r="A129" s="219" t="s">
        <v>607</v>
      </c>
      <c r="B129" s="149" t="s">
        <v>606</v>
      </c>
      <c r="C129" s="148" t="s">
        <v>539</v>
      </c>
      <c r="D129" s="171"/>
      <c r="F129" s="181"/>
      <c r="G129" s="181"/>
      <c r="H129" s="108"/>
      <c r="I129" s="159"/>
      <c r="J129" s="160"/>
      <c r="K129" s="161"/>
      <c r="L129" s="162"/>
      <c r="M129" s="165" t="n">
        <v>1</v>
      </c>
      <c r="N129" s="166" t="n">
        <v>3</v>
      </c>
    </row>
    <row r="130" customFormat="false" ht="15" hidden="false" customHeight="false" outlineLevel="0" collapsed="false">
      <c r="A130" s="219" t="s">
        <v>608</v>
      </c>
      <c r="B130" s="149" t="s">
        <v>606</v>
      </c>
      <c r="C130" s="148" t="s">
        <v>539</v>
      </c>
      <c r="D130" s="171"/>
      <c r="F130" s="181"/>
      <c r="G130" s="181"/>
      <c r="H130" s="108"/>
      <c r="I130" s="159"/>
      <c r="J130" s="160"/>
      <c r="K130" s="161"/>
      <c r="L130" s="162"/>
      <c r="M130" s="165" t="n">
        <v>1</v>
      </c>
      <c r="N130" s="166" t="n">
        <v>3</v>
      </c>
    </row>
    <row r="131" customFormat="false" ht="15" hidden="false" customHeight="false" outlineLevel="0" collapsed="false">
      <c r="A131" s="219" t="s">
        <v>609</v>
      </c>
      <c r="B131" s="149" t="s">
        <v>606</v>
      </c>
      <c r="C131" s="148" t="s">
        <v>539</v>
      </c>
      <c r="D131" s="171"/>
      <c r="F131" s="181"/>
      <c r="G131" s="181"/>
      <c r="H131" s="108"/>
      <c r="I131" s="159"/>
      <c r="J131" s="160"/>
      <c r="K131" s="161"/>
      <c r="L131" s="162"/>
      <c r="M131" s="165" t="n">
        <v>1</v>
      </c>
      <c r="N131" s="166" t="n">
        <v>3</v>
      </c>
    </row>
    <row r="132" customFormat="false" ht="15" hidden="false" customHeight="false" outlineLevel="0" collapsed="false">
      <c r="A132" s="219" t="s">
        <v>610</v>
      </c>
      <c r="B132" s="149" t="s">
        <v>606</v>
      </c>
      <c r="C132" s="148" t="s">
        <v>539</v>
      </c>
      <c r="D132" s="171"/>
      <c r="F132" s="181"/>
      <c r="G132" s="181"/>
      <c r="H132" s="108"/>
      <c r="I132" s="159"/>
      <c r="J132" s="160"/>
      <c r="K132" s="161"/>
      <c r="L132" s="162"/>
      <c r="M132" s="165" t="n">
        <v>1</v>
      </c>
      <c r="N132" s="166" t="n">
        <v>3</v>
      </c>
    </row>
    <row r="133" customFormat="false" ht="15" hidden="false" customHeight="false" outlineLevel="0" collapsed="false">
      <c r="A133" s="219" t="s">
        <v>611</v>
      </c>
      <c r="B133" s="149" t="s">
        <v>606</v>
      </c>
      <c r="C133" s="148" t="s">
        <v>539</v>
      </c>
      <c r="D133" s="171"/>
      <c r="F133" s="181"/>
      <c r="G133" s="181"/>
      <c r="H133" s="108"/>
      <c r="I133" s="159"/>
      <c r="J133" s="160"/>
      <c r="K133" s="161"/>
      <c r="L133" s="162"/>
      <c r="M133" s="165" t="n">
        <v>1</v>
      </c>
      <c r="N133" s="166" t="n">
        <v>4</v>
      </c>
    </row>
    <row r="134" customFormat="false" ht="15" hidden="false" customHeight="false" outlineLevel="0" collapsed="false">
      <c r="A134" s="219" t="s">
        <v>612</v>
      </c>
      <c r="B134" s="149" t="s">
        <v>613</v>
      </c>
      <c r="C134" s="148" t="s">
        <v>472</v>
      </c>
      <c r="D134" s="171"/>
      <c r="F134" s="149" t="n">
        <v>4</v>
      </c>
      <c r="G134" s="149" t="s">
        <v>433</v>
      </c>
      <c r="H134" s="108" t="n">
        <v>120</v>
      </c>
      <c r="I134" s="159"/>
      <c r="J134" s="160" t="n">
        <v>4</v>
      </c>
      <c r="K134" s="161" t="n">
        <v>4</v>
      </c>
      <c r="L134" s="162" t="n">
        <v>4</v>
      </c>
      <c r="M134" s="165" t="n">
        <v>0</v>
      </c>
      <c r="N134" s="166" t="n">
        <v>1</v>
      </c>
    </row>
    <row r="135" customFormat="false" ht="15" hidden="false" customHeight="false" outlineLevel="0" collapsed="false">
      <c r="A135" s="219" t="s">
        <v>614</v>
      </c>
      <c r="B135" s="149" t="s">
        <v>615</v>
      </c>
      <c r="C135" s="148" t="s">
        <v>539</v>
      </c>
      <c r="D135" s="171"/>
      <c r="F135" s="149" t="n">
        <v>9</v>
      </c>
      <c r="G135" s="149" t="s">
        <v>433</v>
      </c>
      <c r="H135" s="108" t="n">
        <v>120</v>
      </c>
      <c r="I135" s="159"/>
      <c r="J135" s="160" t="n">
        <v>9</v>
      </c>
      <c r="K135" s="161" t="n">
        <v>9</v>
      </c>
      <c r="L135" s="162" t="n">
        <v>9</v>
      </c>
      <c r="M135" s="165" t="n">
        <v>1</v>
      </c>
      <c r="N135" s="166" t="n">
        <v>2</v>
      </c>
    </row>
    <row r="136" customFormat="false" ht="15" hidden="false" customHeight="false" outlineLevel="0" collapsed="false">
      <c r="A136" s="219" t="s">
        <v>616</v>
      </c>
      <c r="B136" s="149"/>
      <c r="D136" s="171"/>
      <c r="H136" s="108"/>
      <c r="I136" s="159"/>
      <c r="J136" s="160"/>
      <c r="K136" s="161"/>
      <c r="L136" s="162"/>
      <c r="M136" s="165"/>
      <c r="N136" s="166" t="n">
        <v>1</v>
      </c>
    </row>
    <row r="137" customFormat="false" ht="15" hidden="false" customHeight="false" outlineLevel="0" collapsed="false">
      <c r="A137" s="219" t="s">
        <v>617</v>
      </c>
      <c r="B137" s="149" t="s">
        <v>618</v>
      </c>
      <c r="C137" s="148" t="s">
        <v>472</v>
      </c>
      <c r="D137" s="171"/>
      <c r="F137" s="149" t="n">
        <v>9</v>
      </c>
      <c r="G137" s="149" t="s">
        <v>433</v>
      </c>
      <c r="H137" s="108" t="n">
        <v>112</v>
      </c>
      <c r="I137" s="159"/>
      <c r="J137" s="160" t="n">
        <v>9</v>
      </c>
      <c r="K137" s="161" t="n">
        <v>9</v>
      </c>
      <c r="L137" s="162" t="n">
        <v>9</v>
      </c>
      <c r="M137" s="165" t="n">
        <v>0</v>
      </c>
      <c r="N137" s="166"/>
    </row>
    <row r="138" customFormat="false" ht="15" hidden="false" customHeight="false" outlineLevel="0" collapsed="false">
      <c r="A138" s="219" t="s">
        <v>619</v>
      </c>
      <c r="B138" s="149"/>
      <c r="D138" s="171"/>
      <c r="H138" s="108"/>
      <c r="I138" s="159"/>
      <c r="J138" s="160"/>
      <c r="K138" s="161"/>
      <c r="L138" s="162"/>
      <c r="M138" s="165"/>
      <c r="N138" s="166"/>
    </row>
    <row r="139" customFormat="false" ht="15" hidden="false" customHeight="false" outlineLevel="0" collapsed="false">
      <c r="A139" s="219" t="s">
        <v>620</v>
      </c>
      <c r="B139" s="149" t="s">
        <v>621</v>
      </c>
      <c r="C139" s="148" t="s">
        <v>472</v>
      </c>
      <c r="D139" s="171"/>
      <c r="F139" s="149" t="n">
        <v>6</v>
      </c>
      <c r="G139" s="149" t="s">
        <v>396</v>
      </c>
      <c r="H139" s="108" t="n">
        <v>152</v>
      </c>
      <c r="I139" s="159"/>
      <c r="J139" s="160" t="n">
        <v>6</v>
      </c>
      <c r="K139" s="161" t="n">
        <v>6</v>
      </c>
      <c r="L139" s="162" t="n">
        <v>6</v>
      </c>
      <c r="M139" s="165" t="n">
        <v>0</v>
      </c>
      <c r="N139" s="166" t="n">
        <v>1</v>
      </c>
    </row>
    <row r="140" customFormat="false" ht="15" hidden="false" customHeight="false" outlineLevel="0" collapsed="false">
      <c r="A140" s="219" t="s">
        <v>622</v>
      </c>
      <c r="B140" s="149" t="s">
        <v>623</v>
      </c>
      <c r="C140" s="148" t="s">
        <v>496</v>
      </c>
      <c r="D140" s="171"/>
      <c r="F140" s="149" t="n">
        <v>20</v>
      </c>
      <c r="G140" s="149" t="s">
        <v>399</v>
      </c>
      <c r="H140" s="108" t="n">
        <v>411</v>
      </c>
      <c r="I140" s="159"/>
      <c r="J140" s="160"/>
      <c r="K140" s="161"/>
      <c r="L140" s="162" t="n">
        <v>20</v>
      </c>
      <c r="M140" s="165"/>
      <c r="N140" s="166"/>
    </row>
    <row r="141" customFormat="false" ht="15" hidden="false" customHeight="false" outlineLevel="0" collapsed="false">
      <c r="A141" s="219" t="s">
        <v>624</v>
      </c>
      <c r="B141" s="149" t="s">
        <v>623</v>
      </c>
      <c r="C141" s="148" t="s">
        <v>496</v>
      </c>
      <c r="D141" s="171"/>
      <c r="F141" s="181"/>
      <c r="G141" s="181"/>
      <c r="H141" s="108"/>
      <c r="I141" s="159"/>
      <c r="J141" s="160"/>
      <c r="K141" s="161"/>
      <c r="L141" s="162"/>
      <c r="M141" s="165"/>
      <c r="N141" s="166"/>
    </row>
    <row r="142" customFormat="false" ht="15" hidden="false" customHeight="false" outlineLevel="0" collapsed="false">
      <c r="A142" s="219" t="s">
        <v>625</v>
      </c>
      <c r="B142" s="149" t="s">
        <v>543</v>
      </c>
      <c r="C142" s="148" t="s">
        <v>544</v>
      </c>
      <c r="D142" s="171"/>
      <c r="F142" s="149" t="n">
        <v>20.43</v>
      </c>
      <c r="G142" s="108" t="s">
        <v>545</v>
      </c>
      <c r="H142" s="108" t="n">
        <v>201</v>
      </c>
      <c r="I142" s="159"/>
      <c r="J142" s="160"/>
      <c r="K142" s="161" t="n">
        <v>20.43</v>
      </c>
      <c r="L142" s="162"/>
      <c r="M142" s="165" t="n">
        <v>0</v>
      </c>
      <c r="N142" s="166"/>
    </row>
    <row r="143" customFormat="false" ht="15" hidden="false" customHeight="false" outlineLevel="0" collapsed="false">
      <c r="A143" s="219" t="s">
        <v>626</v>
      </c>
      <c r="B143" s="149" t="s">
        <v>48</v>
      </c>
      <c r="C143" s="148" t="s">
        <v>472</v>
      </c>
      <c r="D143" s="171"/>
      <c r="F143" s="149" t="n">
        <v>2</v>
      </c>
      <c r="G143" s="149" t="s">
        <v>396</v>
      </c>
      <c r="H143" s="108" t="n">
        <v>152</v>
      </c>
      <c r="I143" s="159"/>
      <c r="J143" s="160" t="n">
        <v>2</v>
      </c>
      <c r="K143" s="161" t="n">
        <v>2</v>
      </c>
      <c r="L143" s="162" t="n">
        <v>2</v>
      </c>
      <c r="M143" s="165" t="n">
        <v>0</v>
      </c>
      <c r="N143" s="166" t="n">
        <v>1</v>
      </c>
    </row>
    <row r="144" customFormat="false" ht="15" hidden="false" customHeight="false" outlineLevel="0" collapsed="false">
      <c r="A144" s="219" t="s">
        <v>627</v>
      </c>
      <c r="B144" s="149" t="s">
        <v>628</v>
      </c>
      <c r="C144" s="148" t="s">
        <v>536</v>
      </c>
      <c r="D144" s="171"/>
      <c r="F144" s="149" t="n">
        <v>6</v>
      </c>
      <c r="G144" s="149" t="s">
        <v>433</v>
      </c>
      <c r="H144" s="108" t="n">
        <v>120</v>
      </c>
      <c r="I144" s="159"/>
      <c r="J144" s="160" t="n">
        <v>6</v>
      </c>
      <c r="K144" s="161" t="n">
        <v>6</v>
      </c>
      <c r="L144" s="162" t="n">
        <v>6</v>
      </c>
      <c r="M144" s="165" t="n">
        <v>0</v>
      </c>
      <c r="N144" s="166" t="n">
        <v>1</v>
      </c>
    </row>
    <row r="145" customFormat="false" ht="15" hidden="false" customHeight="false" outlineLevel="0" collapsed="false">
      <c r="A145" s="219" t="s">
        <v>629</v>
      </c>
      <c r="B145" s="149" t="s">
        <v>630</v>
      </c>
      <c r="C145" s="148" t="s">
        <v>631</v>
      </c>
      <c r="D145" s="171"/>
      <c r="F145" s="149" t="n">
        <v>65</v>
      </c>
      <c r="G145" s="149" t="s">
        <v>433</v>
      </c>
      <c r="H145" s="108" t="n">
        <v>120</v>
      </c>
      <c r="I145" s="159"/>
      <c r="J145" s="160" t="n">
        <v>65</v>
      </c>
      <c r="K145" s="161" t="n">
        <v>65</v>
      </c>
      <c r="L145" s="162" t="n">
        <v>65</v>
      </c>
      <c r="M145" s="165" t="n">
        <v>0</v>
      </c>
      <c r="N145" s="166" t="n">
        <v>1</v>
      </c>
    </row>
    <row r="146" customFormat="false" ht="15" hidden="false" customHeight="false" outlineLevel="0" collapsed="false">
      <c r="A146" s="219" t="s">
        <v>632</v>
      </c>
      <c r="B146" s="149" t="s">
        <v>630</v>
      </c>
      <c r="C146" s="148" t="s">
        <v>631</v>
      </c>
      <c r="D146" s="171"/>
      <c r="F146" s="181"/>
      <c r="G146" s="181"/>
      <c r="H146" s="108"/>
      <c r="I146" s="159"/>
      <c r="J146" s="160"/>
      <c r="K146" s="161"/>
      <c r="L146" s="162"/>
      <c r="M146" s="165" t="n">
        <v>0</v>
      </c>
      <c r="N146" s="166" t="n">
        <v>1</v>
      </c>
    </row>
    <row r="147" customFormat="false" ht="15" hidden="false" customHeight="false" outlineLevel="0" collapsed="false">
      <c r="A147" s="219" t="s">
        <v>633</v>
      </c>
      <c r="B147" s="149" t="s">
        <v>630</v>
      </c>
      <c r="C147" s="148" t="s">
        <v>631</v>
      </c>
      <c r="D147" s="171"/>
      <c r="F147" s="181"/>
      <c r="G147" s="181"/>
      <c r="H147" s="108"/>
      <c r="I147" s="159"/>
      <c r="J147" s="160"/>
      <c r="K147" s="161"/>
      <c r="L147" s="162"/>
      <c r="M147" s="165" t="n">
        <v>0</v>
      </c>
      <c r="N147" s="166" t="n">
        <v>4</v>
      </c>
    </row>
    <row r="148" customFormat="false" ht="15" hidden="false" customHeight="false" outlineLevel="0" collapsed="false">
      <c r="A148" s="219" t="s">
        <v>634</v>
      </c>
      <c r="B148" s="149" t="s">
        <v>630</v>
      </c>
      <c r="C148" s="148" t="s">
        <v>631</v>
      </c>
      <c r="D148" s="171"/>
      <c r="F148" s="181"/>
      <c r="G148" s="181"/>
      <c r="H148" s="108"/>
      <c r="I148" s="159"/>
      <c r="J148" s="160"/>
      <c r="K148" s="161"/>
      <c r="L148" s="162"/>
      <c r="M148" s="165" t="n">
        <v>0</v>
      </c>
      <c r="N148" s="166" t="n">
        <v>1</v>
      </c>
    </row>
    <row r="149" customFormat="false" ht="15" hidden="false" customHeight="false" outlineLevel="0" collapsed="false">
      <c r="A149" s="219" t="s">
        <v>635</v>
      </c>
      <c r="B149" s="149" t="s">
        <v>630</v>
      </c>
      <c r="C149" s="148" t="s">
        <v>631</v>
      </c>
      <c r="D149" s="171"/>
      <c r="F149" s="181"/>
      <c r="G149" s="181"/>
      <c r="H149" s="108"/>
      <c r="I149" s="159"/>
      <c r="J149" s="160"/>
      <c r="K149" s="161"/>
      <c r="L149" s="162"/>
      <c r="M149" s="165" t="n">
        <v>0</v>
      </c>
      <c r="N149" s="166" t="n">
        <v>2</v>
      </c>
    </row>
    <row r="150" customFormat="false" ht="15" hidden="false" customHeight="false" outlineLevel="0" collapsed="false">
      <c r="A150" s="219" t="s">
        <v>636</v>
      </c>
      <c r="B150" s="149" t="s">
        <v>630</v>
      </c>
      <c r="C150" s="148" t="s">
        <v>631</v>
      </c>
      <c r="D150" s="171"/>
      <c r="F150" s="181"/>
      <c r="G150" s="181"/>
      <c r="H150" s="108"/>
      <c r="I150" s="159"/>
      <c r="J150" s="160"/>
      <c r="K150" s="161"/>
      <c r="L150" s="162"/>
      <c r="M150" s="165" t="n">
        <v>0</v>
      </c>
      <c r="N150" s="166" t="n">
        <v>2</v>
      </c>
    </row>
    <row r="151" customFormat="false" ht="15" hidden="false" customHeight="false" outlineLevel="0" collapsed="false">
      <c r="A151" s="219" t="s">
        <v>637</v>
      </c>
      <c r="B151" s="149" t="s">
        <v>630</v>
      </c>
      <c r="C151" s="148" t="s">
        <v>631</v>
      </c>
      <c r="D151" s="171"/>
      <c r="F151" s="181"/>
      <c r="G151" s="181"/>
      <c r="H151" s="108"/>
      <c r="I151" s="159"/>
      <c r="J151" s="160"/>
      <c r="K151" s="161"/>
      <c r="L151" s="162"/>
      <c r="M151" s="165" t="n">
        <v>0</v>
      </c>
      <c r="N151" s="166" t="n">
        <v>2</v>
      </c>
    </row>
    <row r="152" customFormat="false" ht="15" hidden="false" customHeight="false" outlineLevel="0" collapsed="false">
      <c r="A152" s="219" t="s">
        <v>638</v>
      </c>
      <c r="B152" s="149" t="s">
        <v>639</v>
      </c>
      <c r="C152" s="148" t="s">
        <v>539</v>
      </c>
      <c r="D152" s="171"/>
      <c r="F152" s="149" t="n">
        <v>16</v>
      </c>
      <c r="G152" s="149" t="s">
        <v>433</v>
      </c>
      <c r="H152" s="108" t="n">
        <v>120</v>
      </c>
      <c r="I152" s="159"/>
      <c r="J152" s="160" t="n">
        <v>16</v>
      </c>
      <c r="K152" s="161" t="n">
        <v>16</v>
      </c>
      <c r="L152" s="162" t="n">
        <v>16</v>
      </c>
      <c r="M152" s="165" t="n">
        <v>1</v>
      </c>
      <c r="N152" s="166" t="n">
        <v>3</v>
      </c>
    </row>
    <row r="153" customFormat="false" ht="15" hidden="false" customHeight="false" outlineLevel="0" collapsed="false">
      <c r="A153" s="219" t="s">
        <v>640</v>
      </c>
      <c r="B153" s="149" t="s">
        <v>641</v>
      </c>
      <c r="C153" s="148" t="s">
        <v>472</v>
      </c>
      <c r="D153" s="171"/>
      <c r="F153" s="149" t="n">
        <v>3</v>
      </c>
      <c r="G153" s="149" t="s">
        <v>396</v>
      </c>
      <c r="H153" s="108" t="n">
        <v>152</v>
      </c>
      <c r="I153" s="159"/>
      <c r="J153" s="160" t="n">
        <v>3</v>
      </c>
      <c r="K153" s="161" t="n">
        <v>3</v>
      </c>
      <c r="L153" s="162" t="n">
        <v>3</v>
      </c>
      <c r="M153" s="165" t="n">
        <v>0</v>
      </c>
      <c r="N153" s="166" t="n">
        <v>1</v>
      </c>
    </row>
    <row r="154" customFormat="false" ht="15" hidden="false" customHeight="false" outlineLevel="0" collapsed="false">
      <c r="A154" s="219" t="s">
        <v>642</v>
      </c>
      <c r="B154" s="149" t="s">
        <v>643</v>
      </c>
      <c r="C154" s="148" t="s">
        <v>441</v>
      </c>
      <c r="D154" s="171"/>
      <c r="F154" s="149" t="n">
        <v>6</v>
      </c>
      <c r="G154" s="149" t="s">
        <v>516</v>
      </c>
      <c r="H154" s="108" t="n">
        <v>44</v>
      </c>
      <c r="I154" s="159" t="n">
        <v>6</v>
      </c>
      <c r="J154" s="160" t="n">
        <v>6</v>
      </c>
      <c r="K154" s="161" t="n">
        <v>6</v>
      </c>
      <c r="L154" s="162" t="n">
        <v>6</v>
      </c>
      <c r="M154" s="165" t="n">
        <v>1</v>
      </c>
      <c r="N154" s="166" t="n">
        <v>2</v>
      </c>
    </row>
    <row r="155" customFormat="false" ht="15" hidden="false" customHeight="false" outlineLevel="0" collapsed="false">
      <c r="A155" s="219" t="s">
        <v>644</v>
      </c>
      <c r="B155" s="149" t="s">
        <v>645</v>
      </c>
      <c r="C155" s="148" t="s">
        <v>539</v>
      </c>
      <c r="D155" s="171"/>
      <c r="F155" s="149" t="n">
        <v>18</v>
      </c>
      <c r="G155" s="149" t="s">
        <v>433</v>
      </c>
      <c r="H155" s="108" t="n">
        <v>120</v>
      </c>
      <c r="I155" s="159"/>
      <c r="J155" s="160" t="n">
        <v>18</v>
      </c>
      <c r="K155" s="161" t="n">
        <v>18</v>
      </c>
      <c r="L155" s="162" t="n">
        <v>18</v>
      </c>
      <c r="M155" s="165" t="n">
        <v>1</v>
      </c>
      <c r="N155" s="166" t="n">
        <v>3</v>
      </c>
    </row>
    <row r="156" customFormat="false" ht="15" hidden="false" customHeight="false" outlineLevel="0" collapsed="false">
      <c r="A156" s="219" t="s">
        <v>646</v>
      </c>
      <c r="B156" s="149" t="s">
        <v>647</v>
      </c>
      <c r="C156" s="148" t="s">
        <v>648</v>
      </c>
      <c r="D156" s="220"/>
      <c r="E156" s="108"/>
      <c r="F156" s="149" t="n">
        <v>130</v>
      </c>
      <c r="G156" s="149" t="s">
        <v>433</v>
      </c>
      <c r="H156" s="108" t="n">
        <v>120</v>
      </c>
      <c r="I156" s="159"/>
      <c r="J156" s="160" t="n">
        <v>130</v>
      </c>
      <c r="K156" s="161" t="n">
        <v>130</v>
      </c>
      <c r="L156" s="162" t="n">
        <v>130</v>
      </c>
      <c r="M156" s="165" t="n">
        <v>1</v>
      </c>
      <c r="N156" s="166" t="n">
        <v>9</v>
      </c>
    </row>
    <row r="157" customFormat="false" ht="15" hidden="false" customHeight="false" outlineLevel="0" collapsed="false">
      <c r="A157" s="219" t="s">
        <v>649</v>
      </c>
      <c r="B157" s="149" t="s">
        <v>647</v>
      </c>
      <c r="C157" s="148" t="s">
        <v>648</v>
      </c>
      <c r="D157" s="220"/>
      <c r="E157" s="108"/>
      <c r="F157" s="181"/>
      <c r="G157" s="181"/>
      <c r="H157" s="108"/>
      <c r="I157" s="159"/>
      <c r="J157" s="160"/>
      <c r="K157" s="161"/>
      <c r="L157" s="162"/>
      <c r="M157" s="165" t="n">
        <v>1</v>
      </c>
      <c r="N157" s="166" t="n">
        <v>6</v>
      </c>
    </row>
    <row r="158" customFormat="false" ht="15" hidden="false" customHeight="false" outlineLevel="0" collapsed="false">
      <c r="A158" s="219" t="s">
        <v>650</v>
      </c>
      <c r="B158" s="149" t="s">
        <v>651</v>
      </c>
      <c r="C158" s="148" t="s">
        <v>539</v>
      </c>
      <c r="D158" s="169"/>
      <c r="E158" s="108"/>
      <c r="F158" s="149" t="n">
        <v>19</v>
      </c>
      <c r="G158" s="149" t="s">
        <v>433</v>
      </c>
      <c r="H158" s="108" t="n">
        <v>120</v>
      </c>
      <c r="I158" s="159"/>
      <c r="J158" s="160" t="n">
        <v>19</v>
      </c>
      <c r="K158" s="161" t="n">
        <v>19</v>
      </c>
      <c r="L158" s="162" t="n">
        <v>19</v>
      </c>
      <c r="M158" s="165" t="n">
        <v>1</v>
      </c>
      <c r="N158" s="166" t="n">
        <v>3</v>
      </c>
    </row>
    <row r="159" customFormat="false" ht="15" hidden="false" customHeight="false" outlineLevel="0" collapsed="false">
      <c r="A159" s="219" t="s">
        <v>652</v>
      </c>
      <c r="B159" s="149" t="s">
        <v>653</v>
      </c>
      <c r="C159" s="148" t="s">
        <v>539</v>
      </c>
      <c r="D159" s="169"/>
      <c r="E159" s="108"/>
      <c r="F159" s="149" t="n">
        <v>15</v>
      </c>
      <c r="G159" s="149" t="s">
        <v>433</v>
      </c>
      <c r="H159" s="108" t="n">
        <v>120</v>
      </c>
      <c r="I159" s="159"/>
      <c r="J159" s="160" t="n">
        <v>15</v>
      </c>
      <c r="K159" s="161" t="n">
        <v>15</v>
      </c>
      <c r="L159" s="162" t="n">
        <v>15</v>
      </c>
      <c r="M159" s="165" t="n">
        <v>1</v>
      </c>
      <c r="N159" s="166" t="n">
        <v>3</v>
      </c>
    </row>
    <row r="160" customFormat="false" ht="15" hidden="false" customHeight="false" outlineLevel="0" collapsed="false">
      <c r="A160" s="219" t="s">
        <v>654</v>
      </c>
      <c r="B160" s="149" t="s">
        <v>655</v>
      </c>
      <c r="C160" s="148" t="s">
        <v>539</v>
      </c>
      <c r="D160" s="169"/>
      <c r="E160" s="108"/>
      <c r="F160" s="149" t="n">
        <v>50</v>
      </c>
      <c r="G160" s="149" t="s">
        <v>433</v>
      </c>
      <c r="H160" s="108" t="n">
        <v>120</v>
      </c>
      <c r="I160" s="159"/>
      <c r="J160" s="160" t="n">
        <v>50</v>
      </c>
      <c r="K160" s="161" t="n">
        <v>50</v>
      </c>
      <c r="L160" s="162" t="n">
        <v>50</v>
      </c>
      <c r="M160" s="165" t="n">
        <v>1</v>
      </c>
      <c r="N160" s="166" t="n">
        <v>5</v>
      </c>
    </row>
    <row r="161" customFormat="false" ht="15" hidden="false" customHeight="false" outlineLevel="0" collapsed="false">
      <c r="A161" s="219" t="s">
        <v>656</v>
      </c>
      <c r="B161" s="149" t="s">
        <v>579</v>
      </c>
      <c r="C161" s="148" t="s">
        <v>432</v>
      </c>
      <c r="D161" s="169"/>
      <c r="E161" s="108"/>
      <c r="F161" s="149" t="n">
        <v>190</v>
      </c>
      <c r="G161" s="149" t="s">
        <v>433</v>
      </c>
      <c r="H161" s="108" t="n">
        <v>111</v>
      </c>
      <c r="I161" s="159"/>
      <c r="J161" s="160" t="n">
        <v>190</v>
      </c>
      <c r="K161" s="161" t="n">
        <v>190</v>
      </c>
      <c r="L161" s="162" t="n">
        <v>190</v>
      </c>
      <c r="M161" s="165" t="n">
        <v>0</v>
      </c>
      <c r="N161" s="166"/>
    </row>
    <row r="162" customFormat="false" ht="15" hidden="false" customHeight="false" outlineLevel="0" collapsed="false">
      <c r="A162" s="219" t="s">
        <v>657</v>
      </c>
      <c r="B162" s="149" t="s">
        <v>579</v>
      </c>
      <c r="C162" s="148" t="s">
        <v>432</v>
      </c>
      <c r="D162" s="171"/>
      <c r="F162" s="149" t="n">
        <v>60</v>
      </c>
      <c r="G162" s="149" t="s">
        <v>433</v>
      </c>
      <c r="H162" s="108" t="n">
        <v>111</v>
      </c>
      <c r="I162" s="159"/>
      <c r="J162" s="160" t="n">
        <v>60</v>
      </c>
      <c r="K162" s="161" t="n">
        <v>60</v>
      </c>
      <c r="L162" s="162" t="n">
        <v>60</v>
      </c>
      <c r="M162" s="165" t="n">
        <v>0</v>
      </c>
      <c r="N162" s="166"/>
    </row>
    <row r="163" customFormat="false" ht="15" hidden="false" customHeight="false" outlineLevel="0" collapsed="false">
      <c r="A163" s="219" t="s">
        <v>658</v>
      </c>
      <c r="B163" s="179" t="s">
        <v>659</v>
      </c>
      <c r="C163" s="148" t="s">
        <v>432</v>
      </c>
      <c r="D163" s="171"/>
      <c r="F163" s="149" t="n">
        <v>85</v>
      </c>
      <c r="G163" s="149" t="s">
        <v>433</v>
      </c>
      <c r="H163" s="108" t="n">
        <v>114</v>
      </c>
      <c r="I163" s="159"/>
      <c r="J163" s="160" t="n">
        <v>85</v>
      </c>
      <c r="K163" s="161" t="n">
        <v>85</v>
      </c>
      <c r="L163" s="162" t="n">
        <v>85</v>
      </c>
      <c r="M163" s="165" t="n">
        <v>1</v>
      </c>
      <c r="N163" s="166"/>
    </row>
    <row r="164" customFormat="false" ht="15" hidden="false" customHeight="false" outlineLevel="0" collapsed="false">
      <c r="A164" s="219" t="s">
        <v>660</v>
      </c>
      <c r="B164" s="149" t="s">
        <v>661</v>
      </c>
      <c r="C164" s="148" t="s">
        <v>448</v>
      </c>
      <c r="D164" s="171"/>
      <c r="F164" s="149" t="n">
        <v>55</v>
      </c>
      <c r="G164" s="149" t="s">
        <v>449</v>
      </c>
      <c r="H164" s="108" t="n">
        <v>21</v>
      </c>
      <c r="I164" s="159" t="n">
        <v>55</v>
      </c>
      <c r="J164" s="160" t="n">
        <v>55</v>
      </c>
      <c r="K164" s="161" t="n">
        <v>55</v>
      </c>
      <c r="L164" s="162" t="n">
        <v>55</v>
      </c>
      <c r="M164" s="165" t="n">
        <v>1</v>
      </c>
      <c r="N164" s="166" t="n">
        <v>10</v>
      </c>
    </row>
    <row r="165" customFormat="false" ht="15" hidden="false" customHeight="false" outlineLevel="0" collapsed="false">
      <c r="A165" s="219" t="s">
        <v>662</v>
      </c>
      <c r="B165" s="149" t="s">
        <v>618</v>
      </c>
      <c r="C165" s="148" t="s">
        <v>472</v>
      </c>
      <c r="D165" s="171"/>
      <c r="F165" s="149" t="n">
        <v>9</v>
      </c>
      <c r="G165" s="149" t="s">
        <v>433</v>
      </c>
      <c r="H165" s="108" t="n">
        <v>112</v>
      </c>
      <c r="I165" s="159"/>
      <c r="J165" s="160" t="n">
        <v>9</v>
      </c>
      <c r="K165" s="161" t="n">
        <v>9</v>
      </c>
      <c r="L165" s="162" t="n">
        <v>9</v>
      </c>
      <c r="M165" s="165" t="n">
        <v>1</v>
      </c>
      <c r="N165" s="166"/>
    </row>
    <row r="166" customFormat="false" ht="15" hidden="false" customHeight="false" outlineLevel="0" collapsed="false">
      <c r="A166" s="219" t="s">
        <v>663</v>
      </c>
      <c r="B166" s="149" t="s">
        <v>618</v>
      </c>
      <c r="C166" s="148" t="s">
        <v>472</v>
      </c>
      <c r="D166" s="171"/>
      <c r="F166" s="181"/>
      <c r="G166" s="181"/>
      <c r="H166" s="108"/>
      <c r="I166" s="159"/>
      <c r="J166" s="160"/>
      <c r="K166" s="161"/>
      <c r="L166" s="162"/>
      <c r="M166" s="165" t="n">
        <v>1</v>
      </c>
      <c r="N166" s="166"/>
    </row>
    <row r="167" customFormat="false" ht="15" hidden="false" customHeight="false" outlineLevel="0" collapsed="false">
      <c r="A167" s="219" t="s">
        <v>664</v>
      </c>
      <c r="B167" s="149" t="s">
        <v>665</v>
      </c>
      <c r="C167" s="148" t="s">
        <v>496</v>
      </c>
      <c r="D167" s="171"/>
      <c r="F167" s="149" t="n">
        <v>10</v>
      </c>
      <c r="G167" s="149" t="s">
        <v>399</v>
      </c>
      <c r="H167" s="108" t="n">
        <v>411</v>
      </c>
      <c r="I167" s="159"/>
      <c r="J167" s="160"/>
      <c r="K167" s="161"/>
      <c r="L167" s="162" t="n">
        <v>10</v>
      </c>
      <c r="M167" s="165" t="n">
        <v>0</v>
      </c>
      <c r="N167" s="166"/>
    </row>
    <row r="168" customFormat="false" ht="15" hidden="false" customHeight="false" outlineLevel="0" collapsed="false">
      <c r="A168" s="219" t="s">
        <v>666</v>
      </c>
      <c r="B168" s="149" t="s">
        <v>667</v>
      </c>
      <c r="C168" s="148" t="s">
        <v>496</v>
      </c>
      <c r="D168" s="171"/>
      <c r="F168" s="149" t="n">
        <v>33</v>
      </c>
      <c r="G168" s="149" t="s">
        <v>399</v>
      </c>
      <c r="H168" s="108" t="n">
        <v>411</v>
      </c>
      <c r="I168" s="159"/>
      <c r="J168" s="160"/>
      <c r="K168" s="161"/>
      <c r="L168" s="162" t="n">
        <v>33</v>
      </c>
      <c r="M168" s="165" t="n">
        <v>0</v>
      </c>
      <c r="N168" s="166"/>
    </row>
    <row r="169" customFormat="false" ht="15" hidden="false" customHeight="false" outlineLevel="0" collapsed="false">
      <c r="A169" s="219" t="s">
        <v>668</v>
      </c>
      <c r="B169" s="149" t="s">
        <v>543</v>
      </c>
      <c r="C169" s="148" t="s">
        <v>544</v>
      </c>
      <c r="D169" s="221"/>
      <c r="F169" s="149" t="n">
        <v>18.2</v>
      </c>
      <c r="G169" s="108" t="s">
        <v>545</v>
      </c>
      <c r="H169" s="108" t="n">
        <v>201</v>
      </c>
      <c r="I169" s="159"/>
      <c r="J169" s="160"/>
      <c r="K169" s="161" t="n">
        <v>18.2</v>
      </c>
      <c r="L169" s="162"/>
      <c r="M169" s="165" t="n">
        <v>0</v>
      </c>
      <c r="N169" s="166"/>
    </row>
    <row r="170" customFormat="false" ht="15" hidden="false" customHeight="false" outlineLevel="0" collapsed="false">
      <c r="A170" s="219" t="s">
        <v>669</v>
      </c>
      <c r="B170" s="149" t="s">
        <v>670</v>
      </c>
      <c r="C170" s="148" t="s">
        <v>512</v>
      </c>
      <c r="D170" s="221"/>
      <c r="F170" s="149" t="n">
        <v>78</v>
      </c>
      <c r="G170" s="149" t="s">
        <v>433</v>
      </c>
      <c r="H170" s="108" t="n">
        <v>120</v>
      </c>
      <c r="I170" s="159"/>
      <c r="J170" s="160" t="n">
        <v>78</v>
      </c>
      <c r="K170" s="161" t="n">
        <v>78</v>
      </c>
      <c r="L170" s="162" t="n">
        <v>78</v>
      </c>
      <c r="M170" s="165" t="n">
        <v>0</v>
      </c>
      <c r="N170" s="166" t="n">
        <v>3</v>
      </c>
    </row>
    <row r="171" customFormat="false" ht="15" hidden="false" customHeight="false" outlineLevel="0" collapsed="false">
      <c r="A171" s="219" t="s">
        <v>671</v>
      </c>
      <c r="B171" s="149" t="s">
        <v>670</v>
      </c>
      <c r="C171" s="148" t="s">
        <v>512</v>
      </c>
      <c r="D171" s="221"/>
      <c r="F171" s="181"/>
      <c r="G171" s="181"/>
      <c r="H171" s="108"/>
      <c r="I171" s="159"/>
      <c r="J171" s="160"/>
      <c r="K171" s="161"/>
      <c r="L171" s="162"/>
      <c r="M171" s="165" t="n">
        <v>1</v>
      </c>
      <c r="N171" s="166" t="n">
        <v>8</v>
      </c>
    </row>
    <row r="172" customFormat="false" ht="15" hidden="false" customHeight="false" outlineLevel="0" collapsed="false">
      <c r="A172" s="219" t="s">
        <v>672</v>
      </c>
      <c r="B172" s="149" t="s">
        <v>670</v>
      </c>
      <c r="C172" s="148" t="s">
        <v>512</v>
      </c>
      <c r="D172" s="221"/>
      <c r="F172" s="181"/>
      <c r="G172" s="181"/>
      <c r="H172" s="108"/>
      <c r="I172" s="159"/>
      <c r="J172" s="160"/>
      <c r="K172" s="161"/>
      <c r="L172" s="162"/>
      <c r="M172" s="165" t="n">
        <v>1</v>
      </c>
      <c r="N172" s="166" t="n">
        <v>2</v>
      </c>
    </row>
    <row r="173" customFormat="false" ht="15" hidden="false" customHeight="false" outlineLevel="0" collapsed="false">
      <c r="A173" s="219" t="s">
        <v>673</v>
      </c>
      <c r="B173" s="149" t="s">
        <v>670</v>
      </c>
      <c r="C173" s="148" t="s">
        <v>512</v>
      </c>
      <c r="D173" s="221"/>
      <c r="F173" s="181"/>
      <c r="G173" s="181"/>
      <c r="H173" s="108"/>
      <c r="I173" s="159"/>
      <c r="J173" s="160"/>
      <c r="K173" s="161"/>
      <c r="L173" s="162"/>
      <c r="M173" s="165" t="n">
        <v>1</v>
      </c>
      <c r="N173" s="166" t="n">
        <v>2</v>
      </c>
    </row>
    <row r="174" customFormat="false" ht="15" hidden="false" customHeight="false" outlineLevel="0" collapsed="false">
      <c r="A174" s="219" t="s">
        <v>674</v>
      </c>
      <c r="B174" s="149" t="s">
        <v>572</v>
      </c>
      <c r="C174" s="148" t="s">
        <v>448</v>
      </c>
      <c r="D174" s="171"/>
      <c r="F174" s="149" t="n">
        <v>175</v>
      </c>
      <c r="G174" s="149" t="s">
        <v>449</v>
      </c>
      <c r="H174" s="108" t="n">
        <v>1</v>
      </c>
      <c r="I174" s="159" t="n">
        <v>175</v>
      </c>
      <c r="J174" s="160" t="n">
        <v>175</v>
      </c>
      <c r="K174" s="161" t="n">
        <v>175</v>
      </c>
      <c r="L174" s="162" t="n">
        <v>175</v>
      </c>
      <c r="M174" s="165" t="n">
        <v>1</v>
      </c>
      <c r="N174" s="166" t="n">
        <v>3</v>
      </c>
    </row>
    <row r="175" customFormat="false" ht="15" hidden="false" customHeight="false" outlineLevel="0" collapsed="false">
      <c r="A175" s="219" t="s">
        <v>675</v>
      </c>
      <c r="B175" s="149" t="s">
        <v>572</v>
      </c>
      <c r="C175" s="148" t="s">
        <v>448</v>
      </c>
      <c r="D175" s="171"/>
      <c r="F175" s="181"/>
      <c r="G175" s="181"/>
      <c r="H175" s="108"/>
      <c r="I175" s="159"/>
      <c r="J175" s="160"/>
      <c r="K175" s="161"/>
      <c r="L175" s="162"/>
      <c r="M175" s="165" t="n">
        <v>1</v>
      </c>
      <c r="N175" s="166" t="n">
        <v>3</v>
      </c>
    </row>
    <row r="176" customFormat="false" ht="15" hidden="false" customHeight="false" outlineLevel="0" collapsed="false">
      <c r="A176" s="219" t="s">
        <v>676</v>
      </c>
      <c r="B176" s="149" t="s">
        <v>572</v>
      </c>
      <c r="C176" s="148" t="s">
        <v>448</v>
      </c>
      <c r="D176" s="171"/>
      <c r="F176" s="181"/>
      <c r="G176" s="181"/>
      <c r="H176" s="108"/>
      <c r="I176" s="159"/>
      <c r="J176" s="160"/>
      <c r="K176" s="161"/>
      <c r="L176" s="162"/>
      <c r="M176" s="165" t="n">
        <v>1</v>
      </c>
      <c r="N176" s="166" t="n">
        <v>3</v>
      </c>
    </row>
    <row r="177" customFormat="false" ht="15" hidden="false" customHeight="false" outlineLevel="0" collapsed="false">
      <c r="A177" s="219" t="s">
        <v>677</v>
      </c>
      <c r="B177" s="149" t="s">
        <v>572</v>
      </c>
      <c r="C177" s="148" t="s">
        <v>448</v>
      </c>
      <c r="D177" s="171"/>
      <c r="F177" s="181"/>
      <c r="G177" s="181"/>
      <c r="H177" s="108"/>
      <c r="I177" s="159"/>
      <c r="J177" s="160"/>
      <c r="K177" s="161"/>
      <c r="L177" s="162"/>
      <c r="M177" s="165" t="n">
        <v>1</v>
      </c>
      <c r="N177" s="166" t="n">
        <v>3</v>
      </c>
    </row>
    <row r="178" customFormat="false" ht="15" hidden="false" customHeight="false" outlineLevel="0" collapsed="false">
      <c r="A178" s="219" t="s">
        <v>678</v>
      </c>
      <c r="B178" s="149" t="s">
        <v>572</v>
      </c>
      <c r="C178" s="148" t="s">
        <v>448</v>
      </c>
      <c r="D178" s="171"/>
      <c r="F178" s="181"/>
      <c r="G178" s="181"/>
      <c r="H178" s="108"/>
      <c r="I178" s="159"/>
      <c r="J178" s="160"/>
      <c r="K178" s="161"/>
      <c r="L178" s="162"/>
      <c r="M178" s="165" t="n">
        <v>1</v>
      </c>
      <c r="N178" s="166" t="n">
        <v>3</v>
      </c>
    </row>
    <row r="179" customFormat="false" ht="15" hidden="false" customHeight="false" outlineLevel="0" collapsed="false">
      <c r="A179" s="219" t="s">
        <v>679</v>
      </c>
      <c r="B179" s="149" t="s">
        <v>572</v>
      </c>
      <c r="C179" s="148" t="s">
        <v>448</v>
      </c>
      <c r="D179" s="171"/>
      <c r="F179" s="181"/>
      <c r="G179" s="181"/>
      <c r="H179" s="108"/>
      <c r="I179" s="159"/>
      <c r="J179" s="160"/>
      <c r="K179" s="161"/>
      <c r="L179" s="162"/>
      <c r="M179" s="165" t="n">
        <v>1</v>
      </c>
      <c r="N179" s="166" t="n">
        <v>3</v>
      </c>
    </row>
    <row r="180" customFormat="false" ht="15" hidden="false" customHeight="false" outlineLevel="0" collapsed="false">
      <c r="A180" s="219" t="s">
        <v>680</v>
      </c>
      <c r="B180" s="149" t="s">
        <v>572</v>
      </c>
      <c r="C180" s="148" t="s">
        <v>448</v>
      </c>
      <c r="D180" s="171"/>
      <c r="F180" s="181"/>
      <c r="G180" s="181"/>
      <c r="H180" s="108"/>
      <c r="I180" s="159"/>
      <c r="J180" s="160"/>
      <c r="K180" s="161"/>
      <c r="L180" s="162"/>
      <c r="M180" s="165" t="n">
        <v>1</v>
      </c>
      <c r="N180" s="166" t="n">
        <v>3</v>
      </c>
    </row>
    <row r="181" customFormat="false" ht="15" hidden="false" customHeight="false" outlineLevel="0" collapsed="false">
      <c r="A181" s="219" t="s">
        <v>681</v>
      </c>
      <c r="B181" s="149" t="s">
        <v>572</v>
      </c>
      <c r="C181" s="148" t="s">
        <v>448</v>
      </c>
      <c r="D181" s="171"/>
      <c r="F181" s="181"/>
      <c r="G181" s="181"/>
      <c r="H181" s="108"/>
      <c r="I181" s="159"/>
      <c r="J181" s="160"/>
      <c r="K181" s="161"/>
      <c r="L181" s="162"/>
      <c r="M181" s="165" t="n">
        <v>1</v>
      </c>
      <c r="N181" s="166" t="n">
        <v>3</v>
      </c>
    </row>
    <row r="182" customFormat="false" ht="15" hidden="false" customHeight="false" outlineLevel="0" collapsed="false">
      <c r="A182" s="219" t="s">
        <v>682</v>
      </c>
      <c r="B182" s="149" t="s">
        <v>572</v>
      </c>
      <c r="C182" s="148" t="s">
        <v>448</v>
      </c>
      <c r="D182" s="171"/>
      <c r="F182" s="181"/>
      <c r="G182" s="181"/>
      <c r="H182" s="108"/>
      <c r="I182" s="159"/>
      <c r="J182" s="160"/>
      <c r="K182" s="161"/>
      <c r="L182" s="162"/>
      <c r="M182" s="165" t="n">
        <v>1</v>
      </c>
      <c r="N182" s="166" t="n">
        <v>5</v>
      </c>
    </row>
    <row r="183" customFormat="false" ht="15" hidden="false" customHeight="false" outlineLevel="0" collapsed="false">
      <c r="A183" s="219" t="s">
        <v>683</v>
      </c>
      <c r="B183" s="149" t="s">
        <v>572</v>
      </c>
      <c r="C183" s="148" t="s">
        <v>448</v>
      </c>
      <c r="D183" s="171"/>
      <c r="F183" s="181"/>
      <c r="G183" s="181"/>
      <c r="H183" s="108"/>
      <c r="I183" s="159"/>
      <c r="J183" s="160"/>
      <c r="K183" s="161"/>
      <c r="L183" s="162"/>
      <c r="M183" s="165" t="n">
        <v>1</v>
      </c>
      <c r="N183" s="166" t="n">
        <v>3</v>
      </c>
    </row>
    <row r="184" customFormat="false" ht="15" hidden="false" customHeight="false" outlineLevel="0" collapsed="false">
      <c r="A184" s="219" t="s">
        <v>684</v>
      </c>
      <c r="B184" s="149" t="s">
        <v>685</v>
      </c>
      <c r="C184" s="148" t="s">
        <v>448</v>
      </c>
      <c r="D184" s="171"/>
      <c r="F184" s="149" t="n">
        <v>22</v>
      </c>
      <c r="G184" s="149" t="s">
        <v>449</v>
      </c>
      <c r="H184" s="108" t="n">
        <v>1</v>
      </c>
      <c r="I184" s="159" t="n">
        <v>22</v>
      </c>
      <c r="J184" s="160" t="n">
        <v>22</v>
      </c>
      <c r="K184" s="161" t="n">
        <v>22</v>
      </c>
      <c r="L184" s="162" t="n">
        <v>22</v>
      </c>
      <c r="M184" s="165" t="n">
        <v>1</v>
      </c>
      <c r="N184" s="166" t="n">
        <v>6</v>
      </c>
    </row>
    <row r="185" customFormat="false" ht="15" hidden="false" customHeight="false" outlineLevel="0" collapsed="false">
      <c r="A185" s="219" t="s">
        <v>686</v>
      </c>
      <c r="B185" s="149" t="s">
        <v>687</v>
      </c>
      <c r="C185" s="148" t="s">
        <v>472</v>
      </c>
      <c r="D185" s="171"/>
      <c r="F185" s="149" t="n">
        <v>14</v>
      </c>
      <c r="G185" s="149" t="s">
        <v>449</v>
      </c>
      <c r="H185" s="108" t="n">
        <v>1</v>
      </c>
      <c r="I185" s="159" t="n">
        <v>14</v>
      </c>
      <c r="J185" s="160" t="n">
        <v>14</v>
      </c>
      <c r="K185" s="161" t="n">
        <v>14</v>
      </c>
      <c r="L185" s="162" t="n">
        <v>14</v>
      </c>
      <c r="M185" s="165" t="n">
        <v>1</v>
      </c>
      <c r="N185" s="166" t="n">
        <v>3</v>
      </c>
    </row>
    <row r="186" customFormat="false" ht="15" hidden="false" customHeight="false" outlineLevel="0" collapsed="false">
      <c r="A186" s="219" t="s">
        <v>688</v>
      </c>
      <c r="B186" s="149" t="s">
        <v>689</v>
      </c>
      <c r="C186" s="148" t="s">
        <v>472</v>
      </c>
      <c r="D186" s="171"/>
      <c r="F186" s="149" t="n">
        <v>22</v>
      </c>
      <c r="G186" s="149" t="s">
        <v>433</v>
      </c>
      <c r="H186" s="108" t="n">
        <v>112</v>
      </c>
      <c r="I186" s="159"/>
      <c r="J186" s="160" t="n">
        <v>22</v>
      </c>
      <c r="K186" s="161" t="n">
        <v>22</v>
      </c>
      <c r="L186" s="162" t="n">
        <v>22</v>
      </c>
      <c r="M186" s="165" t="n">
        <v>0</v>
      </c>
      <c r="N186" s="166"/>
    </row>
    <row r="187" customFormat="false" ht="15" hidden="false" customHeight="false" outlineLevel="0" collapsed="false">
      <c r="A187" s="219" t="s">
        <v>690</v>
      </c>
      <c r="B187" s="149" t="s">
        <v>689</v>
      </c>
      <c r="C187" s="148" t="s">
        <v>472</v>
      </c>
      <c r="D187" s="171"/>
      <c r="F187" s="181"/>
      <c r="G187" s="181"/>
      <c r="H187" s="108"/>
      <c r="I187" s="159"/>
      <c r="J187" s="160"/>
      <c r="K187" s="161"/>
      <c r="L187" s="162"/>
      <c r="M187" s="165" t="n">
        <v>0</v>
      </c>
      <c r="N187" s="166"/>
    </row>
    <row r="188" customFormat="false" ht="15" hidden="false" customHeight="false" outlineLevel="0" collapsed="false">
      <c r="A188" s="219" t="s">
        <v>691</v>
      </c>
      <c r="B188" s="149" t="s">
        <v>121</v>
      </c>
      <c r="C188" s="148" t="s">
        <v>469</v>
      </c>
      <c r="D188" s="171"/>
      <c r="F188" s="149" t="n">
        <v>23</v>
      </c>
      <c r="G188" s="149" t="s">
        <v>449</v>
      </c>
      <c r="H188" s="108" t="n">
        <v>1</v>
      </c>
      <c r="I188" s="159" t="n">
        <v>23</v>
      </c>
      <c r="J188" s="160" t="n">
        <v>23</v>
      </c>
      <c r="K188" s="161" t="n">
        <v>23</v>
      </c>
      <c r="L188" s="162" t="n">
        <v>23</v>
      </c>
      <c r="M188" s="165" t="n">
        <v>1</v>
      </c>
      <c r="N188" s="166" t="n">
        <v>5</v>
      </c>
    </row>
    <row r="189" customFormat="false" ht="15" hidden="false" customHeight="false" outlineLevel="0" collapsed="false">
      <c r="A189" s="219" t="s">
        <v>692</v>
      </c>
      <c r="B189" s="149" t="s">
        <v>693</v>
      </c>
      <c r="C189" s="148" t="s">
        <v>472</v>
      </c>
      <c r="D189" s="171"/>
      <c r="F189" s="149" t="n">
        <v>5</v>
      </c>
      <c r="G189" s="149" t="s">
        <v>449</v>
      </c>
      <c r="H189" s="108" t="n">
        <v>2</v>
      </c>
      <c r="I189" s="159" t="n">
        <v>5</v>
      </c>
      <c r="J189" s="160" t="n">
        <v>5</v>
      </c>
      <c r="K189" s="161" t="n">
        <v>5</v>
      </c>
      <c r="L189" s="162" t="n">
        <v>5</v>
      </c>
      <c r="M189" s="165" t="n">
        <v>0</v>
      </c>
      <c r="N189" s="166" t="n">
        <v>2</v>
      </c>
    </row>
    <row r="190" customFormat="false" ht="15" hidden="false" customHeight="false" outlineLevel="0" collapsed="false">
      <c r="A190" s="219" t="s">
        <v>694</v>
      </c>
      <c r="B190" s="149" t="s">
        <v>579</v>
      </c>
      <c r="C190" s="148" t="s">
        <v>432</v>
      </c>
      <c r="D190" s="171"/>
      <c r="F190" s="149" t="n">
        <v>90</v>
      </c>
      <c r="G190" s="149" t="s">
        <v>433</v>
      </c>
      <c r="H190" s="108" t="n">
        <v>111</v>
      </c>
      <c r="I190" s="159"/>
      <c r="J190" s="160" t="n">
        <v>90</v>
      </c>
      <c r="K190" s="161" t="n">
        <v>90</v>
      </c>
      <c r="L190" s="162" t="n">
        <v>90</v>
      </c>
      <c r="M190" s="165" t="n">
        <v>0</v>
      </c>
      <c r="N190" s="166"/>
    </row>
    <row r="191" customFormat="false" ht="15" hidden="false" customHeight="false" outlineLevel="0" collapsed="false">
      <c r="A191" s="219" t="s">
        <v>695</v>
      </c>
      <c r="B191" s="149" t="s">
        <v>696</v>
      </c>
      <c r="D191" s="171"/>
      <c r="F191" s="149" t="n">
        <v>12</v>
      </c>
      <c r="G191" s="149" t="s">
        <v>516</v>
      </c>
      <c r="H191" s="108" t="n">
        <v>43</v>
      </c>
      <c r="I191" s="159" t="n">
        <v>12</v>
      </c>
      <c r="J191" s="160" t="n">
        <v>12</v>
      </c>
      <c r="K191" s="161" t="n">
        <v>12</v>
      </c>
      <c r="L191" s="162" t="n">
        <v>12</v>
      </c>
      <c r="M191" s="165" t="n">
        <v>0</v>
      </c>
      <c r="N191" s="166" t="n">
        <v>3</v>
      </c>
    </row>
    <row r="192" customFormat="false" ht="15" hidden="false" customHeight="false" outlineLevel="0" collapsed="false">
      <c r="A192" s="222" t="s">
        <v>697</v>
      </c>
      <c r="B192" s="223" t="s">
        <v>696</v>
      </c>
      <c r="D192" s="171"/>
      <c r="H192" s="108"/>
      <c r="I192" s="159"/>
      <c r="J192" s="160"/>
      <c r="K192" s="161"/>
      <c r="L192" s="162"/>
      <c r="M192" s="165" t="n">
        <v>0</v>
      </c>
      <c r="N192" s="166"/>
    </row>
    <row r="193" customFormat="false" ht="15" hidden="false" customHeight="false" outlineLevel="0" collapsed="false">
      <c r="A193" s="224" t="s">
        <v>698</v>
      </c>
      <c r="B193" s="149" t="s">
        <v>699</v>
      </c>
      <c r="C193" s="148" t="s">
        <v>441</v>
      </c>
      <c r="D193" s="171"/>
      <c r="F193" s="149" t="n">
        <v>19</v>
      </c>
      <c r="G193" s="149" t="s">
        <v>433</v>
      </c>
      <c r="H193" s="108" t="n">
        <v>120</v>
      </c>
      <c r="I193" s="159"/>
      <c r="J193" s="160" t="n">
        <v>19</v>
      </c>
      <c r="K193" s="161" t="n">
        <v>19</v>
      </c>
      <c r="L193" s="162" t="n">
        <v>19</v>
      </c>
      <c r="M193" s="165" t="s">
        <v>700</v>
      </c>
      <c r="N193" s="166" t="n">
        <v>2</v>
      </c>
    </row>
    <row r="194" customFormat="false" ht="15" hidden="false" customHeight="false" outlineLevel="0" collapsed="false">
      <c r="A194" s="219" t="s">
        <v>701</v>
      </c>
      <c r="B194" s="149" t="s">
        <v>702</v>
      </c>
      <c r="C194" s="148" t="s">
        <v>496</v>
      </c>
      <c r="D194" s="171"/>
      <c r="F194" s="149" t="n">
        <v>22</v>
      </c>
      <c r="G194" s="149" t="s">
        <v>399</v>
      </c>
      <c r="H194" s="108" t="n">
        <v>411</v>
      </c>
      <c r="I194" s="159"/>
      <c r="J194" s="160"/>
      <c r="K194" s="161"/>
      <c r="L194" s="162" t="n">
        <v>22</v>
      </c>
      <c r="M194" s="165" t="n">
        <v>0</v>
      </c>
      <c r="N194" s="166"/>
    </row>
    <row r="195" customFormat="false" ht="15" hidden="false" customHeight="false" outlineLevel="0" collapsed="false">
      <c r="A195" s="219" t="s">
        <v>703</v>
      </c>
      <c r="B195" s="149" t="s">
        <v>704</v>
      </c>
      <c r="D195" s="171"/>
      <c r="H195" s="108"/>
      <c r="I195" s="159"/>
      <c r="J195" s="160"/>
      <c r="K195" s="161"/>
      <c r="L195" s="162"/>
      <c r="M195" s="165" t="n">
        <v>0</v>
      </c>
      <c r="N195" s="166"/>
    </row>
    <row r="196" customFormat="false" ht="15" hidden="false" customHeight="false" outlineLevel="0" collapsed="false">
      <c r="A196" s="219" t="s">
        <v>705</v>
      </c>
      <c r="B196" s="149" t="s">
        <v>706</v>
      </c>
      <c r="C196" s="148" t="s">
        <v>441</v>
      </c>
      <c r="D196" s="225"/>
      <c r="E196" s="171"/>
      <c r="F196" s="149" t="n">
        <v>20</v>
      </c>
      <c r="G196" s="149" t="s">
        <v>516</v>
      </c>
      <c r="H196" s="108" t="n">
        <v>44</v>
      </c>
      <c r="I196" s="159" t="n">
        <v>20</v>
      </c>
      <c r="J196" s="160" t="n">
        <v>20</v>
      </c>
      <c r="K196" s="161" t="n">
        <v>20</v>
      </c>
      <c r="L196" s="162" t="n">
        <v>20</v>
      </c>
      <c r="M196" s="165" t="n">
        <v>1</v>
      </c>
      <c r="N196" s="166" t="n">
        <v>8</v>
      </c>
    </row>
    <row r="197" customFormat="false" ht="15" hidden="false" customHeight="false" outlineLevel="0" collapsed="false">
      <c r="A197" s="224" t="s">
        <v>707</v>
      </c>
      <c r="B197" s="149" t="s">
        <v>543</v>
      </c>
      <c r="C197" s="148" t="s">
        <v>544</v>
      </c>
      <c r="D197" s="225"/>
      <c r="E197" s="171"/>
      <c r="F197" s="149" t="n">
        <v>17.46</v>
      </c>
      <c r="G197" s="108" t="s">
        <v>545</v>
      </c>
      <c r="H197" s="108" t="n">
        <v>201</v>
      </c>
      <c r="I197" s="159"/>
      <c r="J197" s="160"/>
      <c r="K197" s="161" t="n">
        <v>17.46</v>
      </c>
      <c r="L197" s="162"/>
      <c r="M197" s="165" t="n">
        <v>0</v>
      </c>
      <c r="N197" s="166"/>
    </row>
    <row r="198" customFormat="false" ht="15" hidden="false" customHeight="false" outlineLevel="0" collapsed="false">
      <c r="A198" s="226"/>
      <c r="B198" s="149" t="s">
        <v>708</v>
      </c>
      <c r="C198" s="148" t="s">
        <v>544</v>
      </c>
      <c r="D198" s="225"/>
      <c r="E198" s="171"/>
      <c r="F198" s="149" t="n">
        <v>135.91</v>
      </c>
      <c r="G198" s="108" t="s">
        <v>545</v>
      </c>
      <c r="H198" s="108" t="n">
        <v>201</v>
      </c>
      <c r="I198" s="159"/>
      <c r="J198" s="160"/>
      <c r="K198" s="161" t="n">
        <v>135.91</v>
      </c>
      <c r="L198" s="162"/>
      <c r="M198" s="165" t="n">
        <v>0</v>
      </c>
      <c r="N198" s="166"/>
    </row>
    <row r="199" customFormat="false" ht="15" hidden="false" customHeight="false" outlineLevel="0" collapsed="false">
      <c r="A199" s="226"/>
      <c r="B199" s="149" t="s">
        <v>709</v>
      </c>
      <c r="C199" s="148" t="s">
        <v>544</v>
      </c>
      <c r="D199" s="225"/>
      <c r="E199" s="171"/>
      <c r="F199" s="149" t="n">
        <v>82</v>
      </c>
      <c r="G199" s="108" t="s">
        <v>545</v>
      </c>
      <c r="H199" s="108" t="n">
        <v>202</v>
      </c>
      <c r="I199" s="159"/>
      <c r="J199" s="160"/>
      <c r="K199" s="161"/>
      <c r="L199" s="162"/>
      <c r="M199" s="165" t="n">
        <v>0</v>
      </c>
      <c r="N199" s="166"/>
    </row>
    <row r="200" customFormat="false" ht="15" hidden="false" customHeight="false" outlineLevel="0" collapsed="false">
      <c r="A200" s="219" t="s">
        <v>710</v>
      </c>
      <c r="B200" s="149" t="s">
        <v>48</v>
      </c>
      <c r="C200" s="148" t="s">
        <v>472</v>
      </c>
      <c r="D200" s="225"/>
      <c r="E200" s="171"/>
      <c r="F200" s="149" t="n">
        <v>3</v>
      </c>
      <c r="G200" s="149" t="s">
        <v>396</v>
      </c>
      <c r="H200" s="108" t="n">
        <v>152</v>
      </c>
      <c r="I200" s="159"/>
      <c r="J200" s="160" t="n">
        <v>3</v>
      </c>
      <c r="K200" s="161" t="n">
        <v>3</v>
      </c>
      <c r="L200" s="162" t="n">
        <v>3</v>
      </c>
      <c r="M200" s="165" t="n">
        <v>0</v>
      </c>
      <c r="N200" s="166" t="n">
        <v>1</v>
      </c>
    </row>
    <row r="201" customFormat="false" ht="15" hidden="false" customHeight="false" outlineLevel="0" collapsed="false">
      <c r="A201" s="227" t="s">
        <v>711</v>
      </c>
      <c r="B201" s="179" t="s">
        <v>712</v>
      </c>
      <c r="C201" s="148" t="s">
        <v>448</v>
      </c>
      <c r="D201" s="225"/>
      <c r="E201" s="171"/>
      <c r="F201" s="149" t="n">
        <v>650</v>
      </c>
      <c r="G201" s="149" t="s">
        <v>449</v>
      </c>
      <c r="H201" s="108" t="n">
        <v>1</v>
      </c>
      <c r="I201" s="159" t="n">
        <v>650</v>
      </c>
      <c r="J201" s="160" t="n">
        <v>650</v>
      </c>
      <c r="K201" s="161" t="n">
        <v>650</v>
      </c>
      <c r="L201" s="162" t="n">
        <v>650</v>
      </c>
      <c r="M201" s="165" t="n">
        <v>1</v>
      </c>
      <c r="N201" s="166" t="n">
        <f aca="false">3+3+1</f>
        <v>7</v>
      </c>
    </row>
    <row r="202" customFormat="false" ht="15" hidden="false" customHeight="false" outlineLevel="0" collapsed="false">
      <c r="A202" s="227" t="s">
        <v>713</v>
      </c>
      <c r="B202" s="179" t="s">
        <v>714</v>
      </c>
      <c r="C202" s="148" t="s">
        <v>448</v>
      </c>
      <c r="D202" s="225"/>
      <c r="E202" s="171"/>
      <c r="F202" s="181"/>
      <c r="G202" s="181"/>
      <c r="H202" s="108"/>
      <c r="I202" s="159"/>
      <c r="J202" s="160"/>
      <c r="K202" s="161"/>
      <c r="L202" s="162"/>
      <c r="M202" s="165" t="n">
        <v>1</v>
      </c>
      <c r="N202" s="166" t="n">
        <f aca="false">2*1</f>
        <v>2</v>
      </c>
    </row>
    <row r="203" customFormat="false" ht="15" hidden="false" customHeight="false" outlineLevel="0" collapsed="false">
      <c r="A203" s="227" t="s">
        <v>715</v>
      </c>
      <c r="B203" s="179" t="s">
        <v>714</v>
      </c>
      <c r="C203" s="148" t="s">
        <v>448</v>
      </c>
      <c r="D203" s="225"/>
      <c r="E203" s="171"/>
      <c r="F203" s="181"/>
      <c r="G203" s="181"/>
      <c r="H203" s="108"/>
      <c r="I203" s="159"/>
      <c r="J203" s="160"/>
      <c r="K203" s="161"/>
      <c r="L203" s="162"/>
      <c r="M203" s="165" t="n">
        <v>1</v>
      </c>
      <c r="N203" s="166" t="n">
        <f aca="false">2*1</f>
        <v>2</v>
      </c>
    </row>
    <row r="204" customFormat="false" ht="15" hidden="false" customHeight="false" outlineLevel="0" collapsed="false">
      <c r="A204" s="227" t="s">
        <v>716</v>
      </c>
      <c r="B204" s="179" t="s">
        <v>712</v>
      </c>
      <c r="C204" s="148" t="s">
        <v>448</v>
      </c>
      <c r="D204" s="225"/>
      <c r="E204" s="171"/>
      <c r="F204" s="181"/>
      <c r="G204" s="181"/>
      <c r="H204" s="108"/>
      <c r="I204" s="159"/>
      <c r="J204" s="160"/>
      <c r="K204" s="161"/>
      <c r="L204" s="162"/>
      <c r="M204" s="165" t="n">
        <v>1</v>
      </c>
      <c r="N204" s="166" t="n">
        <f aca="false">5*1</f>
        <v>5</v>
      </c>
    </row>
    <row r="205" customFormat="false" ht="15" hidden="false" customHeight="false" outlineLevel="0" collapsed="false">
      <c r="A205" s="227" t="s">
        <v>717</v>
      </c>
      <c r="B205" s="179" t="s">
        <v>712</v>
      </c>
      <c r="C205" s="148" t="s">
        <v>448</v>
      </c>
      <c r="D205" s="225"/>
      <c r="E205" s="171"/>
      <c r="F205" s="181"/>
      <c r="G205" s="181"/>
      <c r="H205" s="108"/>
      <c r="I205" s="159"/>
      <c r="J205" s="160"/>
      <c r="K205" s="161"/>
      <c r="L205" s="162"/>
      <c r="M205" s="165" t="n">
        <v>1</v>
      </c>
      <c r="N205" s="166" t="n">
        <f aca="false">5*1</f>
        <v>5</v>
      </c>
    </row>
    <row r="206" customFormat="false" ht="15" hidden="false" customHeight="false" outlineLevel="0" collapsed="false">
      <c r="A206" s="227" t="s">
        <v>718</v>
      </c>
      <c r="B206" s="179" t="s">
        <v>714</v>
      </c>
      <c r="C206" s="148" t="s">
        <v>448</v>
      </c>
      <c r="D206" s="225"/>
      <c r="E206" s="171"/>
      <c r="F206" s="181"/>
      <c r="G206" s="181"/>
      <c r="H206" s="108"/>
      <c r="I206" s="159"/>
      <c r="J206" s="160"/>
      <c r="K206" s="161"/>
      <c r="L206" s="162"/>
      <c r="M206" s="165" t="n">
        <v>1</v>
      </c>
      <c r="N206" s="166" t="n">
        <f aca="false">2*1</f>
        <v>2</v>
      </c>
    </row>
    <row r="207" customFormat="false" ht="15" hidden="false" customHeight="false" outlineLevel="0" collapsed="false">
      <c r="A207" s="227" t="s">
        <v>719</v>
      </c>
      <c r="B207" s="179" t="s">
        <v>714</v>
      </c>
      <c r="C207" s="148" t="s">
        <v>448</v>
      </c>
      <c r="D207" s="225"/>
      <c r="E207" s="171"/>
      <c r="F207" s="181"/>
      <c r="G207" s="181"/>
      <c r="H207" s="108"/>
      <c r="I207" s="159"/>
      <c r="J207" s="160"/>
      <c r="K207" s="161"/>
      <c r="L207" s="162"/>
      <c r="M207" s="165" t="n">
        <v>1</v>
      </c>
      <c r="N207" s="166" t="n">
        <f aca="false">2*1</f>
        <v>2</v>
      </c>
    </row>
    <row r="208" customFormat="false" ht="15" hidden="false" customHeight="false" outlineLevel="0" collapsed="false">
      <c r="A208" s="227" t="s">
        <v>720</v>
      </c>
      <c r="B208" s="179" t="s">
        <v>712</v>
      </c>
      <c r="C208" s="148" t="s">
        <v>448</v>
      </c>
      <c r="D208" s="225"/>
      <c r="E208" s="171"/>
      <c r="F208" s="181"/>
      <c r="G208" s="181"/>
      <c r="H208" s="108"/>
      <c r="I208" s="159"/>
      <c r="J208" s="160"/>
      <c r="K208" s="161"/>
      <c r="L208" s="162"/>
      <c r="M208" s="165" t="n">
        <v>1</v>
      </c>
      <c r="N208" s="166" t="n">
        <f aca="false">4*1</f>
        <v>4</v>
      </c>
    </row>
    <row r="209" customFormat="false" ht="15" hidden="false" customHeight="false" outlineLevel="0" collapsed="false">
      <c r="A209" s="227" t="s">
        <v>721</v>
      </c>
      <c r="B209" s="179" t="s">
        <v>712</v>
      </c>
      <c r="C209" s="148" t="s">
        <v>448</v>
      </c>
      <c r="D209" s="225"/>
      <c r="E209" s="171"/>
      <c r="F209" s="181"/>
      <c r="G209" s="181"/>
      <c r="H209" s="108"/>
      <c r="I209" s="159"/>
      <c r="J209" s="160"/>
      <c r="K209" s="161"/>
      <c r="L209" s="162"/>
      <c r="M209" s="165" t="n">
        <v>1</v>
      </c>
      <c r="N209" s="166" t="n">
        <f aca="false">3*2</f>
        <v>6</v>
      </c>
    </row>
    <row r="210" customFormat="false" ht="15" hidden="false" customHeight="false" outlineLevel="0" collapsed="false">
      <c r="A210" s="227" t="s">
        <v>722</v>
      </c>
      <c r="B210" s="179" t="s">
        <v>712</v>
      </c>
      <c r="C210" s="148" t="s">
        <v>448</v>
      </c>
      <c r="D210" s="225"/>
      <c r="E210" s="171"/>
      <c r="F210" s="181"/>
      <c r="G210" s="181"/>
      <c r="H210" s="108"/>
      <c r="I210" s="159"/>
      <c r="J210" s="160"/>
      <c r="K210" s="161"/>
      <c r="L210" s="162"/>
      <c r="M210" s="165" t="n">
        <v>1</v>
      </c>
      <c r="N210" s="166" t="n">
        <f aca="false">2*4</f>
        <v>8</v>
      </c>
    </row>
    <row r="211" customFormat="false" ht="15" hidden="false" customHeight="false" outlineLevel="0" collapsed="false">
      <c r="A211" s="227" t="s">
        <v>723</v>
      </c>
      <c r="B211" s="179" t="s">
        <v>712</v>
      </c>
      <c r="C211" s="148" t="s">
        <v>448</v>
      </c>
      <c r="D211" s="225"/>
      <c r="E211" s="171"/>
      <c r="F211" s="181"/>
      <c r="G211" s="181"/>
      <c r="H211" s="108"/>
      <c r="I211" s="159"/>
      <c r="J211" s="160"/>
      <c r="K211" s="161"/>
      <c r="L211" s="162"/>
      <c r="M211" s="165" t="n">
        <v>1</v>
      </c>
      <c r="N211" s="166" t="n">
        <f aca="false">2*2</f>
        <v>4</v>
      </c>
    </row>
    <row r="212" customFormat="false" ht="15" hidden="false" customHeight="false" outlineLevel="0" collapsed="false">
      <c r="A212" s="227" t="s">
        <v>724</v>
      </c>
      <c r="B212" s="179" t="s">
        <v>712</v>
      </c>
      <c r="C212" s="148" t="s">
        <v>448</v>
      </c>
      <c r="D212" s="225"/>
      <c r="E212" s="171"/>
      <c r="F212" s="181"/>
      <c r="G212" s="181"/>
      <c r="H212" s="108"/>
      <c r="I212" s="159"/>
      <c r="J212" s="160"/>
      <c r="K212" s="161"/>
      <c r="L212" s="162"/>
      <c r="M212" s="165" t="n">
        <v>1</v>
      </c>
      <c r="N212" s="166" t="n">
        <f aca="false">2+3</f>
        <v>5</v>
      </c>
    </row>
    <row r="213" customFormat="false" ht="15" hidden="false" customHeight="false" outlineLevel="0" collapsed="false">
      <c r="A213" s="227" t="s">
        <v>725</v>
      </c>
      <c r="B213" s="179" t="s">
        <v>714</v>
      </c>
      <c r="C213" s="148" t="s">
        <v>448</v>
      </c>
      <c r="D213" s="225"/>
      <c r="E213" s="171"/>
      <c r="F213" s="181"/>
      <c r="G213" s="181"/>
      <c r="H213" s="108"/>
      <c r="I213" s="159"/>
      <c r="J213" s="160"/>
      <c r="K213" s="161"/>
      <c r="L213" s="162"/>
      <c r="M213" s="165" t="n">
        <v>1</v>
      </c>
      <c r="N213" s="166" t="n">
        <f aca="false">2/1</f>
        <v>2</v>
      </c>
    </row>
    <row r="214" customFormat="false" ht="15" hidden="false" customHeight="false" outlineLevel="0" collapsed="false">
      <c r="A214" s="227" t="s">
        <v>726</v>
      </c>
      <c r="B214" s="179" t="s">
        <v>714</v>
      </c>
      <c r="C214" s="148" t="s">
        <v>448</v>
      </c>
      <c r="D214" s="225"/>
      <c r="E214" s="171"/>
      <c r="F214" s="181"/>
      <c r="G214" s="181"/>
      <c r="H214" s="108"/>
      <c r="I214" s="159"/>
      <c r="J214" s="160"/>
      <c r="K214" s="161"/>
      <c r="L214" s="162"/>
      <c r="M214" s="165" t="n">
        <v>1</v>
      </c>
      <c r="N214" s="166" t="n">
        <f aca="false">2*1</f>
        <v>2</v>
      </c>
    </row>
    <row r="215" customFormat="false" ht="15" hidden="false" customHeight="false" outlineLevel="0" collapsed="false">
      <c r="A215" s="227" t="s">
        <v>727</v>
      </c>
      <c r="B215" s="179" t="s">
        <v>712</v>
      </c>
      <c r="C215" s="148" t="s">
        <v>448</v>
      </c>
      <c r="D215" s="225"/>
      <c r="E215" s="171"/>
      <c r="F215" s="181"/>
      <c r="G215" s="181"/>
      <c r="H215" s="108"/>
      <c r="I215" s="159"/>
      <c r="J215" s="160"/>
      <c r="K215" s="161"/>
      <c r="L215" s="162"/>
      <c r="M215" s="165" t="n">
        <v>1</v>
      </c>
      <c r="N215" s="166" t="n">
        <f aca="false">3*1</f>
        <v>3</v>
      </c>
    </row>
    <row r="216" customFormat="false" ht="15" hidden="false" customHeight="false" outlineLevel="0" collapsed="false">
      <c r="A216" s="227" t="s">
        <v>728</v>
      </c>
      <c r="B216" s="179" t="s">
        <v>712</v>
      </c>
      <c r="C216" s="148" t="s">
        <v>448</v>
      </c>
      <c r="D216" s="225"/>
      <c r="E216" s="171"/>
      <c r="F216" s="181"/>
      <c r="G216" s="181"/>
      <c r="H216" s="108"/>
      <c r="I216" s="159"/>
      <c r="J216" s="160"/>
      <c r="K216" s="161"/>
      <c r="L216" s="162"/>
      <c r="M216" s="165" t="n">
        <v>1</v>
      </c>
      <c r="N216" s="166" t="n">
        <f aca="false">3*1</f>
        <v>3</v>
      </c>
    </row>
    <row r="217" customFormat="false" ht="15" hidden="false" customHeight="false" outlineLevel="0" collapsed="false">
      <c r="A217" s="227" t="s">
        <v>729</v>
      </c>
      <c r="B217" s="179" t="s">
        <v>714</v>
      </c>
      <c r="C217" s="148" t="s">
        <v>448</v>
      </c>
      <c r="D217" s="225"/>
      <c r="E217" s="171"/>
      <c r="F217" s="181"/>
      <c r="G217" s="181"/>
      <c r="H217" s="108"/>
      <c r="I217" s="159"/>
      <c r="J217" s="160"/>
      <c r="K217" s="161"/>
      <c r="L217" s="162"/>
      <c r="M217" s="165" t="n">
        <v>1</v>
      </c>
      <c r="N217" s="166" t="n">
        <f aca="false">2*1</f>
        <v>2</v>
      </c>
    </row>
    <row r="218" customFormat="false" ht="15" hidden="false" customHeight="false" outlineLevel="0" collapsed="false">
      <c r="A218" s="227" t="s">
        <v>730</v>
      </c>
      <c r="B218" s="179" t="s">
        <v>714</v>
      </c>
      <c r="C218" s="148" t="s">
        <v>448</v>
      </c>
      <c r="D218" s="225"/>
      <c r="E218" s="171"/>
      <c r="F218" s="181"/>
      <c r="G218" s="181"/>
      <c r="H218" s="108"/>
      <c r="I218" s="159"/>
      <c r="J218" s="160"/>
      <c r="K218" s="161"/>
      <c r="L218" s="162"/>
      <c r="M218" s="165" t="n">
        <v>1</v>
      </c>
      <c r="N218" s="166" t="n">
        <f aca="false">2*1</f>
        <v>2</v>
      </c>
    </row>
    <row r="219" customFormat="false" ht="15" hidden="false" customHeight="false" outlineLevel="0" collapsed="false">
      <c r="A219" s="227" t="s">
        <v>731</v>
      </c>
      <c r="B219" s="179" t="s">
        <v>714</v>
      </c>
      <c r="C219" s="148" t="s">
        <v>448</v>
      </c>
      <c r="D219" s="225"/>
      <c r="E219" s="171"/>
      <c r="F219" s="181"/>
      <c r="G219" s="181"/>
      <c r="H219" s="108"/>
      <c r="I219" s="159"/>
      <c r="J219" s="160"/>
      <c r="K219" s="161"/>
      <c r="L219" s="162"/>
      <c r="M219" s="165" t="n">
        <v>1</v>
      </c>
      <c r="N219" s="166" t="n">
        <f aca="false">2*1</f>
        <v>2</v>
      </c>
    </row>
    <row r="220" customFormat="false" ht="15" hidden="false" customHeight="false" outlineLevel="0" collapsed="false">
      <c r="A220" s="227" t="s">
        <v>732</v>
      </c>
      <c r="B220" s="179" t="s">
        <v>714</v>
      </c>
      <c r="C220" s="148" t="s">
        <v>448</v>
      </c>
      <c r="D220" s="225"/>
      <c r="E220" s="171"/>
      <c r="F220" s="181"/>
      <c r="G220" s="181"/>
      <c r="H220" s="108"/>
      <c r="I220" s="159"/>
      <c r="J220" s="160"/>
      <c r="K220" s="161"/>
      <c r="L220" s="162"/>
      <c r="M220" s="165" t="n">
        <v>1</v>
      </c>
      <c r="N220" s="166" t="n">
        <f aca="false">3*1</f>
        <v>3</v>
      </c>
    </row>
    <row r="221" customFormat="false" ht="15" hidden="false" customHeight="false" outlineLevel="0" collapsed="false">
      <c r="A221" s="227" t="s">
        <v>733</v>
      </c>
      <c r="B221" s="179" t="s">
        <v>714</v>
      </c>
      <c r="C221" s="148" t="s">
        <v>448</v>
      </c>
      <c r="D221" s="225"/>
      <c r="E221" s="171"/>
      <c r="F221" s="181"/>
      <c r="G221" s="181"/>
      <c r="H221" s="108"/>
      <c r="I221" s="159"/>
      <c r="J221" s="160"/>
      <c r="K221" s="161"/>
      <c r="L221" s="162"/>
      <c r="M221" s="165" t="n">
        <v>1</v>
      </c>
      <c r="N221" s="166" t="n">
        <f aca="false">2*1</f>
        <v>2</v>
      </c>
    </row>
    <row r="222" customFormat="false" ht="15" hidden="false" customHeight="false" outlineLevel="0" collapsed="false">
      <c r="A222" s="227" t="s">
        <v>734</v>
      </c>
      <c r="B222" s="179" t="s">
        <v>712</v>
      </c>
      <c r="C222" s="148" t="s">
        <v>448</v>
      </c>
      <c r="D222" s="225"/>
      <c r="E222" s="171"/>
      <c r="F222" s="181"/>
      <c r="G222" s="181"/>
      <c r="H222" s="108"/>
      <c r="I222" s="159"/>
      <c r="J222" s="160"/>
      <c r="K222" s="161"/>
      <c r="L222" s="162"/>
      <c r="M222" s="165" t="n">
        <v>1</v>
      </c>
      <c r="N222" s="166" t="n">
        <f aca="false">2+3</f>
        <v>5</v>
      </c>
    </row>
    <row r="223" customFormat="false" ht="15" hidden="false" customHeight="false" outlineLevel="0" collapsed="false">
      <c r="A223" s="227" t="s">
        <v>735</v>
      </c>
      <c r="B223" s="179" t="s">
        <v>712</v>
      </c>
      <c r="C223" s="148" t="s">
        <v>448</v>
      </c>
      <c r="D223" s="225"/>
      <c r="E223" s="171"/>
      <c r="F223" s="181"/>
      <c r="G223" s="181"/>
      <c r="H223" s="108"/>
      <c r="I223" s="159"/>
      <c r="J223" s="160"/>
      <c r="K223" s="161"/>
      <c r="L223" s="162"/>
      <c r="M223" s="165" t="n">
        <v>1</v>
      </c>
      <c r="N223" s="166" t="n">
        <f aca="false">3+3+1</f>
        <v>7</v>
      </c>
    </row>
    <row r="224" customFormat="false" ht="15" hidden="false" customHeight="false" outlineLevel="0" collapsed="false">
      <c r="A224" s="227" t="s">
        <v>736</v>
      </c>
      <c r="B224" s="179" t="s">
        <v>712</v>
      </c>
      <c r="C224" s="148" t="s">
        <v>448</v>
      </c>
      <c r="D224" s="225"/>
      <c r="E224" s="171"/>
      <c r="F224" s="181"/>
      <c r="G224" s="181"/>
      <c r="H224" s="108"/>
      <c r="I224" s="159"/>
      <c r="J224" s="160"/>
      <c r="K224" s="161"/>
      <c r="L224" s="162"/>
      <c r="M224" s="165" t="n">
        <v>1</v>
      </c>
      <c r="N224" s="166" t="n">
        <f aca="false">3+3</f>
        <v>6</v>
      </c>
    </row>
    <row r="225" customFormat="false" ht="15" hidden="false" customHeight="false" outlineLevel="0" collapsed="false">
      <c r="A225" s="227" t="s">
        <v>737</v>
      </c>
      <c r="B225" s="179" t="s">
        <v>712</v>
      </c>
      <c r="C225" s="148" t="s">
        <v>448</v>
      </c>
      <c r="D225" s="225"/>
      <c r="E225" s="171"/>
      <c r="F225" s="181"/>
      <c r="G225" s="181"/>
      <c r="H225" s="108"/>
      <c r="I225" s="159"/>
      <c r="J225" s="160"/>
      <c r="K225" s="161"/>
      <c r="L225" s="162"/>
      <c r="M225" s="165" t="n">
        <v>1</v>
      </c>
      <c r="N225" s="166" t="n">
        <f aca="false">4*1</f>
        <v>4</v>
      </c>
    </row>
    <row r="226" customFormat="false" ht="15" hidden="false" customHeight="false" outlineLevel="0" collapsed="false">
      <c r="A226" s="227" t="s">
        <v>738</v>
      </c>
      <c r="B226" s="179" t="s">
        <v>714</v>
      </c>
      <c r="C226" s="148" t="s">
        <v>448</v>
      </c>
      <c r="D226" s="225"/>
      <c r="E226" s="171"/>
      <c r="F226" s="181"/>
      <c r="G226" s="181"/>
      <c r="H226" s="108"/>
      <c r="I226" s="159"/>
      <c r="J226" s="160"/>
      <c r="K226" s="161"/>
      <c r="L226" s="162"/>
      <c r="M226" s="165" t="n">
        <v>1</v>
      </c>
      <c r="N226" s="166" t="n">
        <f aca="false">1+1</f>
        <v>2</v>
      </c>
    </row>
    <row r="227" customFormat="false" ht="15" hidden="false" customHeight="false" outlineLevel="0" collapsed="false">
      <c r="A227" s="227" t="s">
        <v>739</v>
      </c>
      <c r="B227" s="179" t="s">
        <v>714</v>
      </c>
      <c r="C227" s="148" t="s">
        <v>448</v>
      </c>
      <c r="D227" s="225"/>
      <c r="E227" s="171"/>
      <c r="F227" s="181"/>
      <c r="G227" s="181"/>
      <c r="H227" s="108"/>
      <c r="I227" s="159"/>
      <c r="J227" s="160"/>
      <c r="K227" s="161"/>
      <c r="L227" s="162"/>
      <c r="M227" s="165" t="n">
        <v>1</v>
      </c>
      <c r="N227" s="166" t="n">
        <f aca="false">1+1</f>
        <v>2</v>
      </c>
    </row>
    <row r="228" customFormat="false" ht="15" hidden="false" customHeight="false" outlineLevel="0" collapsed="false">
      <c r="A228" s="227" t="s">
        <v>740</v>
      </c>
      <c r="B228" s="179" t="s">
        <v>712</v>
      </c>
      <c r="C228" s="148" t="s">
        <v>448</v>
      </c>
      <c r="D228" s="225"/>
      <c r="E228" s="171"/>
      <c r="F228" s="181"/>
      <c r="G228" s="181"/>
      <c r="H228" s="108"/>
      <c r="I228" s="159"/>
      <c r="J228" s="160"/>
      <c r="K228" s="161"/>
      <c r="L228" s="162"/>
      <c r="M228" s="165" t="n">
        <v>1</v>
      </c>
      <c r="N228" s="166" t="n">
        <f aca="false">5*1</f>
        <v>5</v>
      </c>
    </row>
    <row r="229" customFormat="false" ht="15" hidden="false" customHeight="false" outlineLevel="0" collapsed="false">
      <c r="A229" s="227" t="s">
        <v>741</v>
      </c>
      <c r="B229" s="179" t="s">
        <v>712</v>
      </c>
      <c r="C229" s="148" t="s">
        <v>448</v>
      </c>
      <c r="D229" s="225"/>
      <c r="E229" s="171"/>
      <c r="F229" s="181"/>
      <c r="G229" s="181"/>
      <c r="H229" s="108"/>
      <c r="I229" s="159"/>
      <c r="J229" s="160"/>
      <c r="K229" s="161"/>
      <c r="L229" s="162"/>
      <c r="M229" s="165" t="n">
        <v>1</v>
      </c>
      <c r="N229" s="166" t="n">
        <f aca="false">5*1</f>
        <v>5</v>
      </c>
    </row>
    <row r="230" customFormat="false" ht="15" hidden="false" customHeight="false" outlineLevel="0" collapsed="false">
      <c r="A230" s="227" t="s">
        <v>742</v>
      </c>
      <c r="B230" s="179" t="s">
        <v>714</v>
      </c>
      <c r="C230" s="148" t="s">
        <v>448</v>
      </c>
      <c r="D230" s="225"/>
      <c r="E230" s="171"/>
      <c r="F230" s="181"/>
      <c r="G230" s="181"/>
      <c r="H230" s="108"/>
      <c r="I230" s="159"/>
      <c r="J230" s="160"/>
      <c r="K230" s="161"/>
      <c r="L230" s="162"/>
      <c r="M230" s="165" t="n">
        <v>1</v>
      </c>
      <c r="N230" s="166" t="n">
        <f aca="false">2*1</f>
        <v>2</v>
      </c>
    </row>
    <row r="231" customFormat="false" ht="15" hidden="false" customHeight="false" outlineLevel="0" collapsed="false">
      <c r="A231" s="227" t="s">
        <v>743</v>
      </c>
      <c r="B231" s="179" t="s">
        <v>714</v>
      </c>
      <c r="C231" s="148" t="s">
        <v>448</v>
      </c>
      <c r="D231" s="225"/>
      <c r="E231" s="171"/>
      <c r="F231" s="181"/>
      <c r="G231" s="181"/>
      <c r="H231" s="108"/>
      <c r="I231" s="159"/>
      <c r="J231" s="160"/>
      <c r="K231" s="161"/>
      <c r="L231" s="162"/>
      <c r="M231" s="165" t="n">
        <v>1</v>
      </c>
      <c r="N231" s="166" t="n">
        <f aca="false">2*1</f>
        <v>2</v>
      </c>
    </row>
    <row r="232" customFormat="false" ht="15" hidden="false" customHeight="false" outlineLevel="0" collapsed="false">
      <c r="A232" s="227" t="s">
        <v>744</v>
      </c>
      <c r="B232" s="179" t="s">
        <v>712</v>
      </c>
      <c r="C232" s="148" t="s">
        <v>448</v>
      </c>
      <c r="D232" s="225"/>
      <c r="E232" s="171"/>
      <c r="F232" s="181"/>
      <c r="G232" s="181"/>
      <c r="H232" s="108"/>
      <c r="I232" s="159"/>
      <c r="J232" s="160"/>
      <c r="K232" s="161"/>
      <c r="L232" s="162"/>
      <c r="M232" s="165" t="n">
        <v>1</v>
      </c>
      <c r="N232" s="166" t="n">
        <f aca="false">1+3+3</f>
        <v>7</v>
      </c>
    </row>
    <row r="233" customFormat="false" ht="15" hidden="false" customHeight="false" outlineLevel="0" collapsed="false">
      <c r="A233" s="227" t="s">
        <v>745</v>
      </c>
      <c r="B233" s="149" t="s">
        <v>121</v>
      </c>
      <c r="C233" s="148" t="s">
        <v>469</v>
      </c>
      <c r="D233" s="225"/>
      <c r="E233" s="171"/>
      <c r="F233" s="149" t="n">
        <v>60</v>
      </c>
      <c r="G233" s="149" t="s">
        <v>449</v>
      </c>
      <c r="H233" s="108" t="n">
        <v>1</v>
      </c>
      <c r="I233" s="159" t="n">
        <v>60</v>
      </c>
      <c r="J233" s="160" t="n">
        <v>60</v>
      </c>
      <c r="K233" s="161" t="n">
        <v>60</v>
      </c>
      <c r="L233" s="162" t="n">
        <v>60</v>
      </c>
      <c r="M233" s="165" t="n">
        <v>1</v>
      </c>
      <c r="N233" s="166" t="n">
        <f aca="false">1+2+2</f>
        <v>5</v>
      </c>
    </row>
    <row r="234" customFormat="false" ht="15" hidden="false" customHeight="false" outlineLevel="0" collapsed="false">
      <c r="A234" s="227" t="s">
        <v>746</v>
      </c>
      <c r="B234" s="149" t="s">
        <v>121</v>
      </c>
      <c r="C234" s="148" t="s">
        <v>469</v>
      </c>
      <c r="D234" s="225"/>
      <c r="E234" s="171"/>
      <c r="F234" s="181"/>
      <c r="G234" s="181"/>
      <c r="H234" s="108"/>
      <c r="I234" s="159"/>
      <c r="J234" s="160"/>
      <c r="K234" s="161"/>
      <c r="L234" s="162"/>
      <c r="M234" s="165" t="n">
        <v>1</v>
      </c>
      <c r="N234" s="166" t="n">
        <f aca="false">3*1</f>
        <v>3</v>
      </c>
    </row>
    <row r="235" customFormat="false" ht="15" hidden="false" customHeight="false" outlineLevel="0" collapsed="false">
      <c r="A235" s="227" t="s">
        <v>747</v>
      </c>
      <c r="B235" s="149" t="s">
        <v>121</v>
      </c>
      <c r="C235" s="148" t="s">
        <v>469</v>
      </c>
      <c r="D235" s="225"/>
      <c r="E235" s="171"/>
      <c r="F235" s="181"/>
      <c r="G235" s="181"/>
      <c r="H235" s="108"/>
      <c r="I235" s="159"/>
      <c r="J235" s="160"/>
      <c r="K235" s="161"/>
      <c r="L235" s="162"/>
      <c r="M235" s="165" t="n">
        <v>1</v>
      </c>
      <c r="N235" s="166" t="n">
        <f aca="false">5*1</f>
        <v>5</v>
      </c>
    </row>
    <row r="236" customFormat="false" ht="15" hidden="false" customHeight="false" outlineLevel="0" collapsed="false">
      <c r="A236" s="227" t="s">
        <v>748</v>
      </c>
      <c r="B236" s="149" t="s">
        <v>121</v>
      </c>
      <c r="C236" s="148" t="s">
        <v>469</v>
      </c>
      <c r="D236" s="225"/>
      <c r="E236" s="171"/>
      <c r="F236" s="181"/>
      <c r="G236" s="181"/>
      <c r="H236" s="108"/>
      <c r="I236" s="159"/>
      <c r="J236" s="160"/>
      <c r="K236" s="161"/>
      <c r="L236" s="162"/>
      <c r="M236" s="165" t="n">
        <v>1</v>
      </c>
      <c r="N236" s="166" t="n">
        <f aca="false">3*1</f>
        <v>3</v>
      </c>
    </row>
    <row r="237" customFormat="false" ht="15" hidden="false" customHeight="false" outlineLevel="0" collapsed="false">
      <c r="A237" s="227" t="s">
        <v>749</v>
      </c>
      <c r="B237" s="149" t="s">
        <v>121</v>
      </c>
      <c r="C237" s="148" t="s">
        <v>469</v>
      </c>
      <c r="D237" s="225"/>
      <c r="E237" s="171"/>
      <c r="F237" s="181"/>
      <c r="G237" s="181"/>
      <c r="H237" s="108"/>
      <c r="I237" s="159"/>
      <c r="J237" s="160"/>
      <c r="K237" s="161"/>
      <c r="L237" s="162"/>
      <c r="M237" s="165" t="n">
        <v>1</v>
      </c>
      <c r="N237" s="166" t="n">
        <f aca="false">1+2+2</f>
        <v>5</v>
      </c>
    </row>
    <row r="238" customFormat="false" ht="15" hidden="false" customHeight="false" outlineLevel="0" collapsed="false">
      <c r="A238" s="227" t="s">
        <v>750</v>
      </c>
      <c r="B238" s="149" t="s">
        <v>751</v>
      </c>
      <c r="C238" s="148" t="s">
        <v>465</v>
      </c>
      <c r="D238" s="225"/>
      <c r="E238" s="171"/>
      <c r="F238" s="149" t="n">
        <v>50</v>
      </c>
      <c r="G238" s="149" t="s">
        <v>449</v>
      </c>
      <c r="H238" s="108" t="n">
        <v>1</v>
      </c>
      <c r="I238" s="159" t="n">
        <v>50</v>
      </c>
      <c r="J238" s="160" t="n">
        <v>50</v>
      </c>
      <c r="K238" s="161" t="n">
        <v>50</v>
      </c>
      <c r="L238" s="162" t="n">
        <v>50</v>
      </c>
      <c r="M238" s="165" t="n">
        <v>1</v>
      </c>
      <c r="N238" s="166" t="n">
        <f aca="false">4*1</f>
        <v>4</v>
      </c>
    </row>
    <row r="239" customFormat="false" ht="15" hidden="false" customHeight="false" outlineLevel="0" collapsed="false">
      <c r="A239" s="227" t="s">
        <v>733</v>
      </c>
      <c r="B239" s="149" t="s">
        <v>751</v>
      </c>
      <c r="C239" s="148" t="s">
        <v>465</v>
      </c>
      <c r="D239" s="225"/>
      <c r="E239" s="171"/>
      <c r="F239" s="181"/>
      <c r="G239" s="181"/>
      <c r="H239" s="108"/>
      <c r="I239" s="159"/>
      <c r="J239" s="160"/>
      <c r="K239" s="161"/>
      <c r="L239" s="162"/>
      <c r="M239" s="165" t="n">
        <v>1</v>
      </c>
      <c r="N239" s="166" t="n">
        <f aca="false">6*1</f>
        <v>6</v>
      </c>
    </row>
    <row r="240" customFormat="false" ht="15" hidden="false" customHeight="false" outlineLevel="0" collapsed="false">
      <c r="A240" s="227" t="s">
        <v>752</v>
      </c>
      <c r="B240" s="149" t="s">
        <v>753</v>
      </c>
      <c r="C240" s="148" t="s">
        <v>432</v>
      </c>
      <c r="D240" s="225"/>
      <c r="E240" s="171"/>
      <c r="F240" s="149" t="n">
        <v>375</v>
      </c>
      <c r="G240" s="149" t="s">
        <v>433</v>
      </c>
      <c r="H240" s="108" t="n">
        <v>111</v>
      </c>
      <c r="I240" s="159" t="n">
        <v>375</v>
      </c>
      <c r="J240" s="160" t="n">
        <v>375</v>
      </c>
      <c r="K240" s="161" t="n">
        <v>375</v>
      </c>
      <c r="L240" s="162" t="n">
        <v>375</v>
      </c>
      <c r="M240" s="165" t="n">
        <v>0</v>
      </c>
      <c r="N240" s="166"/>
    </row>
    <row r="241" customFormat="false" ht="15" hidden="false" customHeight="false" outlineLevel="0" collapsed="false">
      <c r="A241" s="227" t="s">
        <v>754</v>
      </c>
      <c r="B241" s="179" t="s">
        <v>755</v>
      </c>
      <c r="C241" s="148" t="s">
        <v>432</v>
      </c>
      <c r="D241" s="225"/>
      <c r="E241" s="171"/>
      <c r="F241" s="181"/>
      <c r="G241" s="181"/>
      <c r="H241" s="108"/>
      <c r="I241" s="159"/>
      <c r="J241" s="160"/>
      <c r="K241" s="161"/>
      <c r="L241" s="162"/>
      <c r="M241" s="165" t="n">
        <v>0</v>
      </c>
      <c r="N241" s="166"/>
    </row>
    <row r="242" customFormat="false" ht="15" hidden="false" customHeight="false" outlineLevel="0" collapsed="false">
      <c r="A242" s="227" t="s">
        <v>756</v>
      </c>
      <c r="B242" s="179" t="s">
        <v>757</v>
      </c>
      <c r="C242" s="148" t="s">
        <v>432</v>
      </c>
      <c r="D242" s="225"/>
      <c r="E242" s="171"/>
      <c r="F242" s="181"/>
      <c r="G242" s="181"/>
      <c r="H242" s="108"/>
      <c r="I242" s="159"/>
      <c r="J242" s="160"/>
      <c r="K242" s="161"/>
      <c r="L242" s="162"/>
      <c r="M242" s="165" t="n">
        <v>1</v>
      </c>
      <c r="N242" s="166"/>
    </row>
    <row r="243" customFormat="false" ht="15" hidden="false" customHeight="false" outlineLevel="0" collapsed="false">
      <c r="A243" s="227" t="s">
        <v>758</v>
      </c>
      <c r="B243" s="179" t="s">
        <v>759</v>
      </c>
      <c r="C243" s="148" t="s">
        <v>432</v>
      </c>
      <c r="D243" s="225"/>
      <c r="E243" s="171"/>
      <c r="F243" s="181"/>
      <c r="G243" s="181"/>
      <c r="H243" s="108"/>
      <c r="I243" s="159"/>
      <c r="J243" s="160"/>
      <c r="K243" s="161"/>
      <c r="L243" s="162"/>
      <c r="M243" s="165" t="n">
        <v>1</v>
      </c>
      <c r="N243" s="166"/>
    </row>
    <row r="244" customFormat="false" ht="15" hidden="false" customHeight="false" outlineLevel="0" collapsed="false">
      <c r="A244" s="227" t="s">
        <v>760</v>
      </c>
      <c r="B244" s="179" t="s">
        <v>761</v>
      </c>
      <c r="C244" s="148" t="s">
        <v>432</v>
      </c>
      <c r="D244" s="225"/>
      <c r="E244" s="171"/>
      <c r="F244" s="181"/>
      <c r="G244" s="181"/>
      <c r="H244" s="108"/>
      <c r="I244" s="159"/>
      <c r="J244" s="160"/>
      <c r="K244" s="161"/>
      <c r="L244" s="162"/>
      <c r="M244" s="165" t="n">
        <v>0</v>
      </c>
      <c r="N244" s="166"/>
    </row>
    <row r="245" customFormat="false" ht="15" hidden="false" customHeight="false" outlineLevel="0" collapsed="false">
      <c r="A245" s="227" t="s">
        <v>762</v>
      </c>
      <c r="B245" s="179" t="s">
        <v>763</v>
      </c>
      <c r="C245" s="148" t="s">
        <v>432</v>
      </c>
      <c r="D245" s="225"/>
      <c r="E245" s="171"/>
      <c r="F245" s="181"/>
      <c r="G245" s="181"/>
      <c r="H245" s="108"/>
      <c r="I245" s="159"/>
      <c r="J245" s="160"/>
      <c r="K245" s="161"/>
      <c r="L245" s="162"/>
      <c r="M245" s="165" t="n">
        <v>0</v>
      </c>
      <c r="N245" s="166"/>
    </row>
    <row r="246" customFormat="false" ht="15" hidden="false" customHeight="false" outlineLevel="0" collapsed="false">
      <c r="A246" s="227" t="s">
        <v>764</v>
      </c>
      <c r="B246" s="179" t="s">
        <v>765</v>
      </c>
      <c r="C246" s="148" t="s">
        <v>432</v>
      </c>
      <c r="D246" s="225"/>
      <c r="E246" s="171"/>
      <c r="F246" s="181"/>
      <c r="G246" s="181"/>
      <c r="H246" s="108"/>
      <c r="I246" s="159"/>
      <c r="J246" s="160"/>
      <c r="K246" s="161"/>
      <c r="L246" s="162"/>
      <c r="M246" s="165" t="n">
        <v>1</v>
      </c>
      <c r="N246" s="166"/>
    </row>
    <row r="247" customFormat="false" ht="15" hidden="false" customHeight="false" outlineLevel="0" collapsed="false">
      <c r="A247" s="227" t="s">
        <v>766</v>
      </c>
      <c r="B247" s="179" t="s">
        <v>767</v>
      </c>
      <c r="C247" s="148" t="s">
        <v>539</v>
      </c>
      <c r="D247" s="225"/>
      <c r="F247" s="149" t="n">
        <v>497</v>
      </c>
      <c r="G247" s="149" t="s">
        <v>433</v>
      </c>
      <c r="H247" s="108" t="n">
        <v>120</v>
      </c>
      <c r="I247" s="159" t="n">
        <v>497</v>
      </c>
      <c r="J247" s="160" t="n">
        <v>497</v>
      </c>
      <c r="K247" s="161" t="n">
        <v>497</v>
      </c>
      <c r="L247" s="162" t="n">
        <v>497</v>
      </c>
      <c r="M247" s="165" t="n">
        <v>1</v>
      </c>
      <c r="N247" s="166" t="n">
        <f aca="false">7*2</f>
        <v>14</v>
      </c>
    </row>
    <row r="248" customFormat="false" ht="15" hidden="false" customHeight="false" outlineLevel="0" collapsed="false">
      <c r="A248" s="227" t="s">
        <v>768</v>
      </c>
      <c r="B248" s="179" t="s">
        <v>769</v>
      </c>
      <c r="C248" s="148" t="s">
        <v>539</v>
      </c>
      <c r="D248" s="225"/>
      <c r="F248" s="181"/>
      <c r="G248" s="181"/>
      <c r="H248" s="108"/>
      <c r="I248" s="159"/>
      <c r="J248" s="160"/>
      <c r="K248" s="161"/>
      <c r="L248" s="162"/>
      <c r="M248" s="165" t="n">
        <v>1</v>
      </c>
      <c r="N248" s="166" t="n">
        <f aca="false">4*6</f>
        <v>24</v>
      </c>
    </row>
    <row r="249" customFormat="false" ht="15" hidden="false" customHeight="false" outlineLevel="0" collapsed="false">
      <c r="A249" s="227" t="s">
        <v>770</v>
      </c>
      <c r="B249" s="179" t="s">
        <v>769</v>
      </c>
      <c r="C249" s="148" t="s">
        <v>539</v>
      </c>
      <c r="D249" s="225"/>
      <c r="F249" s="181"/>
      <c r="G249" s="181"/>
      <c r="H249" s="108"/>
      <c r="I249" s="159"/>
      <c r="J249" s="160"/>
      <c r="K249" s="161"/>
      <c r="L249" s="162"/>
      <c r="M249" s="165" t="n">
        <v>1</v>
      </c>
      <c r="N249" s="166" t="n">
        <f aca="false">2*1</f>
        <v>2</v>
      </c>
    </row>
    <row r="250" customFormat="false" ht="15" hidden="false" customHeight="false" outlineLevel="0" collapsed="false">
      <c r="A250" s="227" t="s">
        <v>771</v>
      </c>
      <c r="B250" s="179" t="s">
        <v>772</v>
      </c>
      <c r="C250" s="148" t="s">
        <v>539</v>
      </c>
      <c r="D250" s="225"/>
      <c r="F250" s="181"/>
      <c r="G250" s="181"/>
      <c r="H250" s="108"/>
      <c r="I250" s="159"/>
      <c r="J250" s="160"/>
      <c r="K250" s="161"/>
      <c r="L250" s="162"/>
      <c r="M250" s="165" t="n">
        <v>1</v>
      </c>
      <c r="N250" s="166" t="n">
        <f aca="false">2*1</f>
        <v>2</v>
      </c>
    </row>
    <row r="251" customFormat="false" ht="15" hidden="false" customHeight="false" outlineLevel="0" collapsed="false">
      <c r="A251" s="227" t="s">
        <v>773</v>
      </c>
      <c r="B251" s="179" t="s">
        <v>767</v>
      </c>
      <c r="C251" s="148" t="s">
        <v>539</v>
      </c>
      <c r="D251" s="225"/>
      <c r="F251" s="181"/>
      <c r="G251" s="181"/>
      <c r="H251" s="108"/>
      <c r="I251" s="159"/>
      <c r="J251" s="160"/>
      <c r="K251" s="161"/>
      <c r="L251" s="162"/>
      <c r="M251" s="165" t="n">
        <v>1</v>
      </c>
      <c r="N251" s="166" t="n">
        <f aca="false">6*4</f>
        <v>24</v>
      </c>
    </row>
    <row r="252" customFormat="false" ht="15" hidden="false" customHeight="false" outlineLevel="0" collapsed="false">
      <c r="A252" s="227" t="s">
        <v>774</v>
      </c>
      <c r="B252" s="179" t="s">
        <v>767</v>
      </c>
      <c r="C252" s="148" t="s">
        <v>539</v>
      </c>
      <c r="D252" s="225"/>
      <c r="F252" s="181"/>
      <c r="G252" s="181"/>
      <c r="H252" s="108"/>
      <c r="I252" s="159"/>
      <c r="J252" s="160"/>
      <c r="K252" s="161"/>
      <c r="L252" s="162"/>
      <c r="M252" s="165" t="n">
        <v>1</v>
      </c>
      <c r="N252" s="166" t="n">
        <f aca="false">6*4</f>
        <v>24</v>
      </c>
    </row>
    <row r="253" customFormat="false" ht="15" hidden="false" customHeight="false" outlineLevel="0" collapsed="false">
      <c r="A253" s="227" t="s">
        <v>775</v>
      </c>
      <c r="B253" s="179" t="s">
        <v>772</v>
      </c>
      <c r="C253" s="148" t="s">
        <v>539</v>
      </c>
      <c r="D253" s="225"/>
      <c r="F253" s="181"/>
      <c r="G253" s="181"/>
      <c r="H253" s="108"/>
      <c r="I253" s="159"/>
      <c r="J253" s="160"/>
      <c r="K253" s="161"/>
      <c r="L253" s="162"/>
      <c r="M253" s="165" t="n">
        <v>1</v>
      </c>
      <c r="N253" s="166" t="n">
        <f aca="false">2*1</f>
        <v>2</v>
      </c>
    </row>
    <row r="254" customFormat="false" ht="15" hidden="false" customHeight="false" outlineLevel="0" collapsed="false">
      <c r="A254" s="227" t="s">
        <v>776</v>
      </c>
      <c r="B254" s="179" t="s">
        <v>769</v>
      </c>
      <c r="C254" s="148" t="s">
        <v>539</v>
      </c>
      <c r="D254" s="225"/>
      <c r="F254" s="181"/>
      <c r="G254" s="181"/>
      <c r="H254" s="108"/>
      <c r="I254" s="159"/>
      <c r="J254" s="160"/>
      <c r="K254" s="161"/>
      <c r="L254" s="162"/>
      <c r="M254" s="165" t="n">
        <v>1</v>
      </c>
      <c r="N254" s="166" t="n">
        <f aca="false">2*1</f>
        <v>2</v>
      </c>
    </row>
    <row r="255" customFormat="false" ht="15" hidden="false" customHeight="false" outlineLevel="0" collapsed="false">
      <c r="A255" s="227" t="s">
        <v>777</v>
      </c>
      <c r="B255" s="179" t="s">
        <v>772</v>
      </c>
      <c r="C255" s="148" t="s">
        <v>539</v>
      </c>
      <c r="D255" s="225"/>
      <c r="F255" s="181"/>
      <c r="G255" s="181"/>
      <c r="H255" s="108"/>
      <c r="I255" s="159"/>
      <c r="J255" s="160"/>
      <c r="K255" s="161"/>
      <c r="L255" s="162"/>
      <c r="M255" s="165" t="n">
        <v>1</v>
      </c>
      <c r="N255" s="166" t="n">
        <f aca="false">2*1</f>
        <v>2</v>
      </c>
    </row>
    <row r="256" customFormat="false" ht="15" hidden="false" customHeight="false" outlineLevel="0" collapsed="false">
      <c r="A256" s="227" t="s">
        <v>778</v>
      </c>
      <c r="B256" s="179" t="s">
        <v>772</v>
      </c>
      <c r="C256" s="148" t="s">
        <v>539</v>
      </c>
      <c r="D256" s="225"/>
      <c r="F256" s="181"/>
      <c r="G256" s="181"/>
      <c r="H256" s="108"/>
      <c r="I256" s="159"/>
      <c r="J256" s="160"/>
      <c r="K256" s="161"/>
      <c r="L256" s="162"/>
      <c r="M256" s="165" t="n">
        <v>1</v>
      </c>
      <c r="N256" s="166" t="n">
        <f aca="false">2*1</f>
        <v>2</v>
      </c>
    </row>
    <row r="257" customFormat="false" ht="15" hidden="false" customHeight="false" outlineLevel="0" collapsed="false">
      <c r="A257" s="227" t="s">
        <v>779</v>
      </c>
      <c r="B257" s="179" t="s">
        <v>767</v>
      </c>
      <c r="C257" s="148" t="s">
        <v>539</v>
      </c>
      <c r="D257" s="225"/>
      <c r="F257" s="181"/>
      <c r="G257" s="181"/>
      <c r="H257" s="108"/>
      <c r="I257" s="159"/>
      <c r="J257" s="160"/>
      <c r="K257" s="161"/>
      <c r="L257" s="162"/>
      <c r="M257" s="165" t="n">
        <v>1</v>
      </c>
      <c r="N257" s="166" t="n">
        <f aca="false">2*6</f>
        <v>12</v>
      </c>
    </row>
    <row r="258" customFormat="false" ht="15" hidden="false" customHeight="false" outlineLevel="0" collapsed="false">
      <c r="A258" s="227" t="s">
        <v>780</v>
      </c>
      <c r="B258" s="179" t="s">
        <v>767</v>
      </c>
      <c r="C258" s="148" t="s">
        <v>539</v>
      </c>
      <c r="D258" s="225"/>
      <c r="F258" s="181"/>
      <c r="G258" s="181"/>
      <c r="H258" s="108"/>
      <c r="I258" s="159"/>
      <c r="J258" s="160"/>
      <c r="K258" s="161"/>
      <c r="L258" s="162"/>
      <c r="M258" s="165" t="n">
        <v>1</v>
      </c>
      <c r="N258" s="166" t="n">
        <f aca="false">4*6</f>
        <v>24</v>
      </c>
    </row>
    <row r="259" customFormat="false" ht="15" hidden="false" customHeight="false" outlineLevel="0" collapsed="false">
      <c r="A259" s="227" t="s">
        <v>781</v>
      </c>
      <c r="B259" s="179" t="s">
        <v>772</v>
      </c>
      <c r="C259" s="148" t="s">
        <v>539</v>
      </c>
      <c r="D259" s="225"/>
      <c r="F259" s="181"/>
      <c r="G259" s="181"/>
      <c r="H259" s="108"/>
      <c r="I259" s="159"/>
      <c r="J259" s="160"/>
      <c r="K259" s="161"/>
      <c r="L259" s="162"/>
      <c r="M259" s="165" t="n">
        <v>1</v>
      </c>
      <c r="N259" s="166" t="n">
        <f aca="false">1*2</f>
        <v>2</v>
      </c>
    </row>
    <row r="260" customFormat="false" ht="15" hidden="false" customHeight="false" outlineLevel="0" collapsed="false">
      <c r="A260" s="227" t="s">
        <v>782</v>
      </c>
      <c r="B260" s="179" t="s">
        <v>769</v>
      </c>
      <c r="C260" s="148" t="s">
        <v>539</v>
      </c>
      <c r="D260" s="225"/>
      <c r="F260" s="181"/>
      <c r="G260" s="181"/>
      <c r="H260" s="108"/>
      <c r="I260" s="159"/>
      <c r="J260" s="160"/>
      <c r="K260" s="161"/>
      <c r="L260" s="162"/>
      <c r="M260" s="165" t="n">
        <v>1</v>
      </c>
      <c r="N260" s="166" t="n">
        <f aca="false">2*1</f>
        <v>2</v>
      </c>
    </row>
    <row r="261" customFormat="false" ht="15" hidden="false" customHeight="false" outlineLevel="0" collapsed="false">
      <c r="A261" s="227" t="s">
        <v>783</v>
      </c>
      <c r="B261" s="179" t="s">
        <v>767</v>
      </c>
      <c r="C261" s="148" t="s">
        <v>539</v>
      </c>
      <c r="D261" s="225"/>
      <c r="F261" s="181"/>
      <c r="G261" s="181"/>
      <c r="H261" s="108"/>
      <c r="I261" s="159"/>
      <c r="J261" s="160"/>
      <c r="K261" s="161"/>
      <c r="L261" s="162"/>
      <c r="M261" s="165" t="n">
        <v>1</v>
      </c>
      <c r="N261" s="166" t="n">
        <f aca="false">6*2</f>
        <v>12</v>
      </c>
    </row>
    <row r="262" customFormat="false" ht="15" hidden="false" customHeight="false" outlineLevel="0" collapsed="false">
      <c r="A262" s="227" t="s">
        <v>784</v>
      </c>
      <c r="B262" s="179" t="s">
        <v>772</v>
      </c>
      <c r="C262" s="148" t="s">
        <v>539</v>
      </c>
      <c r="D262" s="225"/>
      <c r="F262" s="181"/>
      <c r="G262" s="181"/>
      <c r="H262" s="108"/>
      <c r="I262" s="159"/>
      <c r="J262" s="160"/>
      <c r="K262" s="161"/>
      <c r="L262" s="162"/>
      <c r="M262" s="165" t="n">
        <v>1</v>
      </c>
      <c r="N262" s="166" t="n">
        <f aca="false">2*1</f>
        <v>2</v>
      </c>
    </row>
    <row r="263" customFormat="false" ht="15" hidden="false" customHeight="false" outlineLevel="0" collapsed="false">
      <c r="A263" s="227" t="s">
        <v>785</v>
      </c>
      <c r="B263" s="149" t="s">
        <v>786</v>
      </c>
      <c r="C263" s="148" t="s">
        <v>541</v>
      </c>
      <c r="D263" s="171"/>
      <c r="F263" s="149" t="n">
        <v>231</v>
      </c>
      <c r="G263" s="149" t="s">
        <v>433</v>
      </c>
      <c r="H263" s="108" t="n">
        <v>120</v>
      </c>
      <c r="I263" s="159" t="n">
        <v>231</v>
      </c>
      <c r="J263" s="160" t="n">
        <v>231</v>
      </c>
      <c r="K263" s="161" t="n">
        <v>231</v>
      </c>
      <c r="L263" s="162" t="n">
        <v>231</v>
      </c>
      <c r="M263" s="165" t="n">
        <v>3</v>
      </c>
      <c r="N263" s="166" t="n">
        <f aca="false">1+2+6+6</f>
        <v>15</v>
      </c>
    </row>
    <row r="264" customFormat="false" ht="15" hidden="false" customHeight="false" outlineLevel="0" collapsed="false">
      <c r="A264" s="227" t="s">
        <v>787</v>
      </c>
      <c r="B264" s="149" t="s">
        <v>786</v>
      </c>
      <c r="C264" s="148" t="s">
        <v>541</v>
      </c>
      <c r="D264" s="171"/>
      <c r="F264" s="181"/>
      <c r="G264" s="181"/>
      <c r="H264" s="108"/>
      <c r="I264" s="159"/>
      <c r="J264" s="160"/>
      <c r="K264" s="161"/>
      <c r="L264" s="162"/>
      <c r="M264" s="165" t="n">
        <v>4</v>
      </c>
      <c r="N264" s="166" t="n">
        <f aca="false">1+4+6+6+6</f>
        <v>23</v>
      </c>
    </row>
    <row r="265" customFormat="false" ht="15" hidden="false" customHeight="false" outlineLevel="0" collapsed="false">
      <c r="A265" s="227" t="s">
        <v>788</v>
      </c>
      <c r="B265" s="149" t="s">
        <v>786</v>
      </c>
      <c r="C265" s="148" t="s">
        <v>541</v>
      </c>
      <c r="D265" s="171"/>
      <c r="F265" s="181"/>
      <c r="G265" s="181"/>
      <c r="H265" s="108"/>
      <c r="I265" s="159"/>
      <c r="J265" s="160"/>
      <c r="K265" s="161"/>
      <c r="L265" s="162"/>
      <c r="M265" s="165" t="n">
        <v>3</v>
      </c>
      <c r="N265" s="166" t="n">
        <f aca="false">1+4+6+6</f>
        <v>17</v>
      </c>
    </row>
    <row r="266" customFormat="false" ht="15" hidden="false" customHeight="false" outlineLevel="0" collapsed="false">
      <c r="A266" s="228" t="s">
        <v>789</v>
      </c>
      <c r="B266" s="149" t="s">
        <v>790</v>
      </c>
      <c r="C266" s="148" t="s">
        <v>541</v>
      </c>
      <c r="D266" s="171"/>
      <c r="F266" s="149" t="n">
        <v>16</v>
      </c>
      <c r="G266" s="149" t="s">
        <v>433</v>
      </c>
      <c r="H266" s="108" t="n">
        <v>120</v>
      </c>
      <c r="I266" s="159" t="n">
        <v>16</v>
      </c>
      <c r="J266" s="160" t="n">
        <v>16</v>
      </c>
      <c r="K266" s="161" t="n">
        <v>16</v>
      </c>
      <c r="L266" s="162" t="n">
        <v>16</v>
      </c>
      <c r="M266" s="165" t="n">
        <v>1</v>
      </c>
      <c r="N266" s="166" t="n">
        <f aca="false">1+2</f>
        <v>3</v>
      </c>
    </row>
    <row r="267" customFormat="false" ht="15" hidden="false" customHeight="false" outlineLevel="0" collapsed="false">
      <c r="A267" s="228" t="s">
        <v>775</v>
      </c>
      <c r="B267" s="149" t="s">
        <v>791</v>
      </c>
      <c r="C267" s="148" t="s">
        <v>539</v>
      </c>
      <c r="D267" s="171"/>
      <c r="F267" s="149" t="n">
        <v>28</v>
      </c>
      <c r="G267" s="149" t="s">
        <v>433</v>
      </c>
      <c r="H267" s="108" t="n">
        <v>120</v>
      </c>
      <c r="I267" s="159" t="n">
        <v>28</v>
      </c>
      <c r="J267" s="160" t="n">
        <v>28</v>
      </c>
      <c r="K267" s="161" t="n">
        <v>28</v>
      </c>
      <c r="L267" s="162" t="n">
        <v>28</v>
      </c>
      <c r="M267" s="165" t="n">
        <v>1</v>
      </c>
      <c r="N267" s="166" t="n">
        <v>2</v>
      </c>
    </row>
    <row r="268" customFormat="false" ht="15" hidden="false" customHeight="false" outlineLevel="0" collapsed="false">
      <c r="A268" s="228" t="s">
        <v>781</v>
      </c>
      <c r="B268" s="149" t="s">
        <v>791</v>
      </c>
      <c r="C268" s="148" t="s">
        <v>539</v>
      </c>
      <c r="D268" s="171"/>
      <c r="H268" s="108"/>
      <c r="I268" s="159"/>
      <c r="J268" s="160"/>
      <c r="K268" s="161"/>
      <c r="L268" s="162"/>
      <c r="M268" s="165" t="n">
        <v>1</v>
      </c>
      <c r="N268" s="166" t="n">
        <f aca="false">2*1</f>
        <v>2</v>
      </c>
    </row>
    <row r="269" customFormat="false" ht="15" hidden="false" customHeight="false" outlineLevel="0" collapsed="false">
      <c r="A269" s="228" t="s">
        <v>771</v>
      </c>
      <c r="B269" s="149" t="s">
        <v>791</v>
      </c>
      <c r="C269" s="148" t="s">
        <v>539</v>
      </c>
      <c r="D269" s="171"/>
      <c r="H269" s="108"/>
      <c r="I269" s="159"/>
      <c r="J269" s="160"/>
      <c r="K269" s="161"/>
      <c r="L269" s="162"/>
      <c r="M269" s="165" t="n">
        <v>1</v>
      </c>
      <c r="N269" s="166" t="n">
        <f aca="false">2*1</f>
        <v>2</v>
      </c>
    </row>
    <row r="270" customFormat="false" ht="15" hidden="false" customHeight="false" outlineLevel="0" collapsed="false">
      <c r="A270" s="227" t="s">
        <v>792</v>
      </c>
      <c r="B270" s="149" t="s">
        <v>793</v>
      </c>
      <c r="C270" s="148" t="s">
        <v>539</v>
      </c>
      <c r="D270" s="171"/>
      <c r="F270" s="149" t="n">
        <v>16</v>
      </c>
      <c r="G270" s="149" t="s">
        <v>433</v>
      </c>
      <c r="H270" s="108" t="n">
        <v>120</v>
      </c>
      <c r="I270" s="159" t="n">
        <v>16</v>
      </c>
      <c r="J270" s="160" t="n">
        <v>16</v>
      </c>
      <c r="K270" s="161" t="n">
        <v>16</v>
      </c>
      <c r="L270" s="162" t="n">
        <v>16</v>
      </c>
      <c r="M270" s="165" t="n">
        <v>1</v>
      </c>
      <c r="N270" s="166" t="n">
        <f aca="false">2*1</f>
        <v>2</v>
      </c>
    </row>
    <row r="271" customFormat="false" ht="15" hidden="false" customHeight="false" outlineLevel="0" collapsed="false">
      <c r="A271" s="227" t="s">
        <v>794</v>
      </c>
      <c r="B271" s="149" t="s">
        <v>793</v>
      </c>
      <c r="C271" s="148" t="s">
        <v>539</v>
      </c>
      <c r="D271" s="171"/>
      <c r="F271" s="181"/>
      <c r="G271" s="181"/>
      <c r="H271" s="108"/>
      <c r="I271" s="159"/>
      <c r="J271" s="160"/>
      <c r="K271" s="161"/>
      <c r="L271" s="162"/>
      <c r="M271" s="165" t="n">
        <v>1</v>
      </c>
      <c r="N271" s="166" t="n">
        <v>2</v>
      </c>
    </row>
    <row r="272" customFormat="false" ht="15" hidden="false" customHeight="false" outlineLevel="0" collapsed="false">
      <c r="A272" s="227" t="s">
        <v>795</v>
      </c>
      <c r="B272" s="149" t="s">
        <v>793</v>
      </c>
      <c r="C272" s="148" t="s">
        <v>539</v>
      </c>
      <c r="D272" s="171"/>
      <c r="F272" s="181"/>
      <c r="G272" s="181"/>
      <c r="H272" s="108"/>
      <c r="I272" s="159"/>
      <c r="J272" s="160"/>
      <c r="K272" s="161"/>
      <c r="L272" s="162"/>
      <c r="M272" s="165" t="n">
        <v>1</v>
      </c>
      <c r="N272" s="166" t="n">
        <f aca="false">1*2</f>
        <v>2</v>
      </c>
    </row>
    <row r="273" customFormat="false" ht="15" hidden="false" customHeight="false" outlineLevel="0" collapsed="false">
      <c r="A273" s="227" t="s">
        <v>796</v>
      </c>
      <c r="B273" s="149" t="s">
        <v>797</v>
      </c>
      <c r="C273" s="148" t="s">
        <v>536</v>
      </c>
      <c r="D273" s="171"/>
      <c r="F273" s="149" t="n">
        <v>25</v>
      </c>
      <c r="G273" s="149" t="s">
        <v>433</v>
      </c>
      <c r="H273" s="108" t="n">
        <v>120</v>
      </c>
      <c r="I273" s="159" t="n">
        <v>25</v>
      </c>
      <c r="J273" s="160" t="n">
        <v>25</v>
      </c>
      <c r="K273" s="161" t="n">
        <v>25</v>
      </c>
      <c r="L273" s="162" t="n">
        <v>25</v>
      </c>
      <c r="M273" s="165" t="n">
        <v>0</v>
      </c>
      <c r="N273" s="166" t="n">
        <f aca="false">2*1</f>
        <v>2</v>
      </c>
    </row>
    <row r="274" customFormat="false" ht="15" hidden="false" customHeight="false" outlineLevel="0" collapsed="false">
      <c r="A274" s="227" t="s">
        <v>798</v>
      </c>
      <c r="B274" s="149" t="s">
        <v>797</v>
      </c>
      <c r="C274" s="148" t="s">
        <v>536</v>
      </c>
      <c r="D274" s="171"/>
      <c r="F274" s="181"/>
      <c r="G274" s="181"/>
      <c r="H274" s="108"/>
      <c r="I274" s="159"/>
      <c r="J274" s="160"/>
      <c r="K274" s="161"/>
      <c r="L274" s="162"/>
      <c r="M274" s="165" t="n">
        <v>0</v>
      </c>
      <c r="N274" s="166" t="n">
        <f aca="false">2*1</f>
        <v>2</v>
      </c>
    </row>
    <row r="275" customFormat="false" ht="15" hidden="false" customHeight="false" outlineLevel="0" collapsed="false">
      <c r="A275" s="227" t="s">
        <v>799</v>
      </c>
      <c r="B275" s="149" t="s">
        <v>797</v>
      </c>
      <c r="C275" s="148" t="s">
        <v>536</v>
      </c>
      <c r="D275" s="171"/>
      <c r="F275" s="181"/>
      <c r="G275" s="181"/>
      <c r="H275" s="108"/>
      <c r="I275" s="159"/>
      <c r="J275" s="160"/>
      <c r="K275" s="161"/>
      <c r="L275" s="162"/>
      <c r="M275" s="165" t="n">
        <v>0</v>
      </c>
      <c r="N275" s="166" t="n">
        <f aca="false">2*1</f>
        <v>2</v>
      </c>
    </row>
    <row r="276" customFormat="false" ht="15" hidden="false" customHeight="false" outlineLevel="0" collapsed="false">
      <c r="A276" s="227" t="s">
        <v>800</v>
      </c>
      <c r="B276" s="149" t="s">
        <v>689</v>
      </c>
      <c r="C276" s="148" t="s">
        <v>472</v>
      </c>
      <c r="D276" s="171"/>
      <c r="F276" s="149" t="n">
        <v>56</v>
      </c>
      <c r="G276" s="149" t="s">
        <v>433</v>
      </c>
      <c r="H276" s="108" t="n">
        <v>112</v>
      </c>
      <c r="I276" s="159" t="n">
        <v>56</v>
      </c>
      <c r="J276" s="160" t="n">
        <v>56</v>
      </c>
      <c r="K276" s="161" t="n">
        <v>56</v>
      </c>
      <c r="L276" s="162" t="n">
        <v>56</v>
      </c>
      <c r="M276" s="165" t="n">
        <v>0</v>
      </c>
      <c r="N276" s="166"/>
    </row>
    <row r="277" customFormat="false" ht="15" hidden="false" customHeight="false" outlineLevel="0" collapsed="false">
      <c r="A277" s="227" t="s">
        <v>801</v>
      </c>
      <c r="B277" s="149" t="s">
        <v>689</v>
      </c>
      <c r="C277" s="148" t="s">
        <v>472</v>
      </c>
      <c r="D277" s="171"/>
      <c r="F277" s="181"/>
      <c r="G277" s="181"/>
      <c r="H277" s="108"/>
      <c r="I277" s="159"/>
      <c r="J277" s="160"/>
      <c r="K277" s="161"/>
      <c r="L277" s="162"/>
      <c r="M277" s="165" t="n">
        <v>0</v>
      </c>
      <c r="N277" s="166"/>
    </row>
    <row r="278" customFormat="false" ht="15" hidden="false" customHeight="false" outlineLevel="0" collapsed="false">
      <c r="A278" s="227" t="s">
        <v>802</v>
      </c>
      <c r="B278" s="179" t="s">
        <v>803</v>
      </c>
      <c r="C278" s="148" t="s">
        <v>472</v>
      </c>
      <c r="D278" s="171"/>
      <c r="F278" s="181"/>
      <c r="G278" s="181"/>
      <c r="H278" s="108"/>
      <c r="I278" s="159"/>
      <c r="J278" s="160"/>
      <c r="K278" s="161"/>
      <c r="L278" s="162"/>
      <c r="M278" s="165" t="n">
        <v>0</v>
      </c>
      <c r="N278" s="166"/>
    </row>
    <row r="279" customFormat="false" ht="15" hidden="false" customHeight="false" outlineLevel="0" collapsed="false">
      <c r="A279" s="227" t="s">
        <v>804</v>
      </c>
      <c r="B279" s="179" t="s">
        <v>805</v>
      </c>
      <c r="C279" s="148" t="s">
        <v>472</v>
      </c>
      <c r="D279" s="171"/>
      <c r="F279" s="181"/>
      <c r="G279" s="181"/>
      <c r="H279" s="108"/>
      <c r="I279" s="159"/>
      <c r="J279" s="160"/>
      <c r="K279" s="161"/>
      <c r="L279" s="162"/>
      <c r="M279" s="165" t="n">
        <v>0</v>
      </c>
      <c r="N279" s="166"/>
    </row>
    <row r="280" customFormat="false" ht="15" hidden="false" customHeight="false" outlineLevel="0" collapsed="false">
      <c r="A280" s="227" t="s">
        <v>806</v>
      </c>
      <c r="B280" s="179" t="s">
        <v>689</v>
      </c>
      <c r="C280" s="148" t="s">
        <v>472</v>
      </c>
      <c r="D280" s="171"/>
      <c r="F280" s="181"/>
      <c r="G280" s="181"/>
      <c r="H280" s="108"/>
      <c r="I280" s="159"/>
      <c r="J280" s="160"/>
      <c r="K280" s="161"/>
      <c r="L280" s="162"/>
      <c r="M280" s="165" t="n">
        <v>0</v>
      </c>
      <c r="N280" s="166"/>
    </row>
    <row r="281" customFormat="false" ht="15" hidden="false" customHeight="false" outlineLevel="0" collapsed="false">
      <c r="A281" s="227" t="s">
        <v>807</v>
      </c>
      <c r="B281" s="179" t="s">
        <v>689</v>
      </c>
      <c r="C281" s="148" t="s">
        <v>472</v>
      </c>
      <c r="D281" s="171"/>
      <c r="F281" s="181"/>
      <c r="G281" s="181"/>
      <c r="H281" s="108"/>
      <c r="I281" s="159"/>
      <c r="J281" s="160"/>
      <c r="K281" s="161"/>
      <c r="L281" s="162"/>
      <c r="M281" s="165" t="n">
        <v>0</v>
      </c>
      <c r="N281" s="166"/>
    </row>
    <row r="282" customFormat="false" ht="15" hidden="false" customHeight="false" outlineLevel="0" collapsed="false">
      <c r="A282" s="227" t="s">
        <v>808</v>
      </c>
      <c r="B282" s="179" t="s">
        <v>693</v>
      </c>
      <c r="C282" s="148" t="s">
        <v>472</v>
      </c>
      <c r="D282" s="171"/>
      <c r="F282" s="149" t="n">
        <v>17</v>
      </c>
      <c r="G282" s="149" t="s">
        <v>449</v>
      </c>
      <c r="H282" s="108" t="n">
        <v>2</v>
      </c>
      <c r="I282" s="159" t="n">
        <v>17</v>
      </c>
      <c r="J282" s="160" t="n">
        <v>17</v>
      </c>
      <c r="K282" s="161" t="n">
        <v>17</v>
      </c>
      <c r="L282" s="162" t="n">
        <v>17</v>
      </c>
      <c r="M282" s="165" t="n">
        <v>0</v>
      </c>
      <c r="N282" s="166" t="n">
        <v>1</v>
      </c>
    </row>
    <row r="283" customFormat="false" ht="15" hidden="false" customHeight="false" outlineLevel="0" collapsed="false">
      <c r="A283" s="227" t="s">
        <v>809</v>
      </c>
      <c r="B283" s="179" t="s">
        <v>693</v>
      </c>
      <c r="D283" s="171"/>
      <c r="F283" s="181"/>
      <c r="G283" s="181"/>
      <c r="H283" s="108"/>
      <c r="I283" s="159"/>
      <c r="J283" s="160"/>
      <c r="K283" s="161"/>
      <c r="L283" s="162"/>
      <c r="M283" s="165" t="n">
        <v>0</v>
      </c>
      <c r="N283" s="166" t="n">
        <v>1</v>
      </c>
    </row>
    <row r="284" customFormat="false" ht="15" hidden="false" customHeight="false" outlineLevel="0" collapsed="false">
      <c r="A284" s="227" t="s">
        <v>810</v>
      </c>
      <c r="B284" s="179" t="s">
        <v>693</v>
      </c>
      <c r="D284" s="171"/>
      <c r="F284" s="181"/>
      <c r="G284" s="181"/>
      <c r="H284" s="108"/>
      <c r="I284" s="159"/>
      <c r="J284" s="160"/>
      <c r="K284" s="161"/>
      <c r="L284" s="162"/>
      <c r="M284" s="165" t="n">
        <v>0</v>
      </c>
      <c r="N284" s="166" t="n">
        <v>1</v>
      </c>
    </row>
    <row r="285" customFormat="false" ht="15" hidden="false" customHeight="false" outlineLevel="0" collapsed="false">
      <c r="A285" s="227" t="s">
        <v>811</v>
      </c>
      <c r="B285" s="149" t="s">
        <v>812</v>
      </c>
      <c r="C285" s="148" t="s">
        <v>472</v>
      </c>
      <c r="D285" s="171"/>
      <c r="F285" s="149" t="n">
        <v>4</v>
      </c>
      <c r="G285" s="149" t="s">
        <v>396</v>
      </c>
      <c r="H285" s="108" t="n">
        <v>152</v>
      </c>
      <c r="I285" s="159"/>
      <c r="J285" s="160" t="n">
        <v>4</v>
      </c>
      <c r="K285" s="161" t="n">
        <v>4</v>
      </c>
      <c r="L285" s="162" t="n">
        <v>4</v>
      </c>
      <c r="M285" s="165" t="n">
        <v>0</v>
      </c>
      <c r="N285" s="166" t="n">
        <v>1</v>
      </c>
    </row>
    <row r="286" customFormat="false" ht="15" hidden="false" customHeight="false" outlineLevel="0" collapsed="false">
      <c r="A286" s="227" t="s">
        <v>813</v>
      </c>
      <c r="B286" s="149" t="s">
        <v>812</v>
      </c>
      <c r="C286" s="148" t="s">
        <v>472</v>
      </c>
      <c r="D286" s="171"/>
      <c r="F286" s="181"/>
      <c r="G286" s="181"/>
      <c r="H286" s="108"/>
      <c r="I286" s="159"/>
      <c r="J286" s="160"/>
      <c r="K286" s="161"/>
      <c r="L286" s="162"/>
      <c r="M286" s="165" t="n">
        <v>0</v>
      </c>
      <c r="N286" s="166" t="n">
        <v>1</v>
      </c>
    </row>
    <row r="287" customFormat="false" ht="15" hidden="false" customHeight="false" outlineLevel="0" collapsed="false">
      <c r="A287" s="227" t="s">
        <v>814</v>
      </c>
      <c r="B287" s="149" t="s">
        <v>815</v>
      </c>
      <c r="C287" s="148" t="s">
        <v>816</v>
      </c>
      <c r="D287" s="171"/>
      <c r="F287" s="149" t="n">
        <v>7</v>
      </c>
      <c r="G287" s="149" t="s">
        <v>516</v>
      </c>
      <c r="H287" s="108" t="n">
        <v>44</v>
      </c>
      <c r="I287" s="159" t="n">
        <v>7</v>
      </c>
      <c r="J287" s="160" t="n">
        <v>7</v>
      </c>
      <c r="K287" s="161" t="n">
        <v>7</v>
      </c>
      <c r="L287" s="162" t="n">
        <v>7</v>
      </c>
      <c r="M287" s="165" t="n">
        <v>1</v>
      </c>
      <c r="N287" s="166"/>
    </row>
    <row r="288" customFormat="false" ht="15" hidden="false" customHeight="false" outlineLevel="0" collapsed="false">
      <c r="A288" s="227" t="s">
        <v>817</v>
      </c>
      <c r="B288" s="179" t="s">
        <v>704</v>
      </c>
      <c r="C288" s="148" t="s">
        <v>496</v>
      </c>
      <c r="D288" s="171"/>
      <c r="F288" s="149" t="n">
        <v>54</v>
      </c>
      <c r="G288" s="149" t="s">
        <v>399</v>
      </c>
      <c r="H288" s="108" t="n">
        <v>411</v>
      </c>
      <c r="I288" s="159"/>
      <c r="J288" s="160"/>
      <c r="K288" s="161"/>
      <c r="L288" s="162" t="n">
        <v>54</v>
      </c>
      <c r="M288" s="165" t="n">
        <v>0</v>
      </c>
      <c r="N288" s="166"/>
    </row>
    <row r="289" customFormat="false" ht="15" hidden="false" customHeight="false" outlineLevel="0" collapsed="false">
      <c r="A289" s="227" t="s">
        <v>818</v>
      </c>
      <c r="B289" s="179" t="s">
        <v>500</v>
      </c>
      <c r="C289" s="148" t="s">
        <v>496</v>
      </c>
      <c r="D289" s="171"/>
      <c r="F289" s="181"/>
      <c r="G289" s="181"/>
      <c r="H289" s="108"/>
      <c r="I289" s="159"/>
      <c r="J289" s="160"/>
      <c r="K289" s="161"/>
      <c r="L289" s="162"/>
      <c r="M289" s="165" t="n">
        <v>0</v>
      </c>
      <c r="N289" s="166"/>
    </row>
    <row r="290" customFormat="false" ht="15" hidden="false" customHeight="false" outlineLevel="0" collapsed="false">
      <c r="A290" s="227" t="s">
        <v>819</v>
      </c>
      <c r="B290" s="179" t="s">
        <v>820</v>
      </c>
      <c r="C290" s="148" t="s">
        <v>496</v>
      </c>
      <c r="D290" s="171"/>
      <c r="F290" s="181"/>
      <c r="G290" s="181"/>
      <c r="H290" s="108"/>
      <c r="I290" s="159"/>
      <c r="J290" s="160"/>
      <c r="K290" s="161"/>
      <c r="L290" s="162"/>
      <c r="M290" s="165" t="n">
        <v>0</v>
      </c>
      <c r="N290" s="166"/>
    </row>
    <row r="291" customFormat="false" ht="15" hidden="false" customHeight="false" outlineLevel="0" collapsed="false">
      <c r="A291" s="227" t="s">
        <v>821</v>
      </c>
      <c r="B291" s="179" t="s">
        <v>498</v>
      </c>
      <c r="C291" s="148" t="s">
        <v>496</v>
      </c>
      <c r="D291" s="171"/>
      <c r="F291" s="181"/>
      <c r="G291" s="181"/>
      <c r="H291" s="108"/>
      <c r="I291" s="159"/>
      <c r="J291" s="160"/>
      <c r="K291" s="161"/>
      <c r="L291" s="162"/>
      <c r="M291" s="165" t="n">
        <v>0</v>
      </c>
      <c r="N291" s="166"/>
    </row>
    <row r="292" customFormat="false" ht="15" hidden="false" customHeight="false" outlineLevel="0" collapsed="false">
      <c r="A292" s="227" t="s">
        <v>822</v>
      </c>
      <c r="B292" s="179" t="s">
        <v>495</v>
      </c>
      <c r="C292" s="148" t="s">
        <v>496</v>
      </c>
      <c r="D292" s="171"/>
      <c r="F292" s="181"/>
      <c r="G292" s="181"/>
      <c r="H292" s="108"/>
      <c r="I292" s="159"/>
      <c r="J292" s="160"/>
      <c r="K292" s="161"/>
      <c r="L292" s="162"/>
      <c r="M292" s="165" t="n">
        <v>0</v>
      </c>
      <c r="N292" s="166"/>
    </row>
    <row r="293" customFormat="false" ht="15" hidden="false" customHeight="false" outlineLevel="0" collapsed="false">
      <c r="A293" s="227" t="s">
        <v>823</v>
      </c>
      <c r="B293" s="179" t="s">
        <v>824</v>
      </c>
      <c r="C293" s="148" t="s">
        <v>544</v>
      </c>
      <c r="D293" s="171"/>
      <c r="F293" s="149" t="n">
        <v>72.8</v>
      </c>
      <c r="G293" s="108" t="s">
        <v>545</v>
      </c>
      <c r="H293" s="108" t="n">
        <v>201</v>
      </c>
      <c r="I293" s="159"/>
      <c r="J293" s="160"/>
      <c r="K293" s="161" t="n">
        <v>72.8</v>
      </c>
      <c r="L293" s="162"/>
      <c r="M293" s="165" t="n">
        <v>0</v>
      </c>
      <c r="N293" s="166"/>
    </row>
    <row r="294" customFormat="false" ht="15" hidden="false" customHeight="false" outlineLevel="0" collapsed="false">
      <c r="B294" s="149" t="s">
        <v>708</v>
      </c>
      <c r="C294" s="148" t="s">
        <v>544</v>
      </c>
      <c r="D294" s="171"/>
      <c r="F294" s="149" t="n">
        <v>231.2</v>
      </c>
      <c r="G294" s="108" t="s">
        <v>545</v>
      </c>
      <c r="H294" s="108" t="n">
        <v>201</v>
      </c>
      <c r="I294" s="159"/>
      <c r="J294" s="160"/>
      <c r="K294" s="161" t="n">
        <v>231.2</v>
      </c>
      <c r="L294" s="162"/>
      <c r="M294" s="165" t="n">
        <v>0</v>
      </c>
      <c r="N294" s="166"/>
    </row>
    <row r="295" customFormat="false" ht="15" hidden="false" customHeight="false" outlineLevel="0" collapsed="false">
      <c r="B295" s="149" t="s">
        <v>709</v>
      </c>
      <c r="C295" s="148" t="s">
        <v>544</v>
      </c>
      <c r="D295" s="171"/>
      <c r="F295" s="149" t="n">
        <v>90</v>
      </c>
      <c r="G295" s="108" t="s">
        <v>545</v>
      </c>
      <c r="H295" s="108" t="n">
        <v>202</v>
      </c>
      <c r="I295" s="159"/>
      <c r="J295" s="160"/>
      <c r="K295" s="161"/>
      <c r="L295" s="162"/>
      <c r="M295" s="165" t="n">
        <v>0</v>
      </c>
      <c r="N295" s="166"/>
    </row>
    <row r="296" customFormat="false" ht="15" hidden="false" customHeight="false" outlineLevel="0" collapsed="false">
      <c r="A296" s="229" t="s">
        <v>825</v>
      </c>
      <c r="B296" s="179" t="s">
        <v>712</v>
      </c>
      <c r="C296" s="148" t="s">
        <v>448</v>
      </c>
      <c r="D296" s="171"/>
      <c r="F296" s="149" t="n">
        <v>650</v>
      </c>
      <c r="G296" s="149" t="s">
        <v>449</v>
      </c>
      <c r="H296" s="108" t="n">
        <v>1</v>
      </c>
      <c r="I296" s="159" t="n">
        <v>650</v>
      </c>
      <c r="J296" s="160" t="n">
        <v>650</v>
      </c>
      <c r="K296" s="161" t="n">
        <v>650</v>
      </c>
      <c r="L296" s="162" t="n">
        <v>650</v>
      </c>
      <c r="M296" s="165" t="n">
        <v>1</v>
      </c>
      <c r="N296" s="166" t="n">
        <f aca="false">3+3+1</f>
        <v>7</v>
      </c>
    </row>
    <row r="297" customFormat="false" ht="15" hidden="false" customHeight="false" outlineLevel="0" collapsed="false">
      <c r="A297" s="229" t="s">
        <v>826</v>
      </c>
      <c r="B297" s="179" t="s">
        <v>714</v>
      </c>
      <c r="C297" s="148" t="s">
        <v>448</v>
      </c>
      <c r="D297" s="171"/>
      <c r="F297" s="181"/>
      <c r="G297" s="181"/>
      <c r="H297" s="108"/>
      <c r="I297" s="159"/>
      <c r="J297" s="160"/>
      <c r="K297" s="161"/>
      <c r="L297" s="162"/>
      <c r="M297" s="165" t="n">
        <v>1</v>
      </c>
      <c r="N297" s="166" t="n">
        <f aca="false">2*1</f>
        <v>2</v>
      </c>
    </row>
    <row r="298" customFormat="false" ht="15" hidden="false" customHeight="false" outlineLevel="0" collapsed="false">
      <c r="A298" s="229" t="s">
        <v>827</v>
      </c>
      <c r="B298" s="179" t="s">
        <v>714</v>
      </c>
      <c r="C298" s="148" t="s">
        <v>448</v>
      </c>
      <c r="D298" s="171"/>
      <c r="F298" s="181"/>
      <c r="G298" s="181"/>
      <c r="H298" s="108"/>
      <c r="I298" s="159"/>
      <c r="J298" s="160"/>
      <c r="K298" s="161"/>
      <c r="L298" s="162"/>
      <c r="M298" s="165" t="n">
        <v>1</v>
      </c>
      <c r="N298" s="166" t="n">
        <f aca="false">2*1</f>
        <v>2</v>
      </c>
    </row>
    <row r="299" customFormat="false" ht="15" hidden="false" customHeight="false" outlineLevel="0" collapsed="false">
      <c r="A299" s="229" t="s">
        <v>828</v>
      </c>
      <c r="B299" s="179" t="s">
        <v>712</v>
      </c>
      <c r="C299" s="148" t="s">
        <v>448</v>
      </c>
      <c r="D299" s="171"/>
      <c r="F299" s="181"/>
      <c r="G299" s="181"/>
      <c r="H299" s="108"/>
      <c r="I299" s="159"/>
      <c r="J299" s="160"/>
      <c r="K299" s="161"/>
      <c r="L299" s="162"/>
      <c r="M299" s="165" t="n">
        <v>1</v>
      </c>
      <c r="N299" s="166" t="n">
        <f aca="false">5*1</f>
        <v>5</v>
      </c>
    </row>
    <row r="300" customFormat="false" ht="15" hidden="false" customHeight="false" outlineLevel="0" collapsed="false">
      <c r="A300" s="229" t="s">
        <v>829</v>
      </c>
      <c r="B300" s="179" t="s">
        <v>712</v>
      </c>
      <c r="C300" s="148" t="s">
        <v>448</v>
      </c>
      <c r="D300" s="171"/>
      <c r="F300" s="181"/>
      <c r="G300" s="181"/>
      <c r="H300" s="108"/>
      <c r="I300" s="159"/>
      <c r="J300" s="160"/>
      <c r="K300" s="161"/>
      <c r="L300" s="162"/>
      <c r="M300" s="165" t="n">
        <v>1</v>
      </c>
      <c r="N300" s="166" t="n">
        <f aca="false">5*1</f>
        <v>5</v>
      </c>
    </row>
    <row r="301" customFormat="false" ht="15" hidden="false" customHeight="false" outlineLevel="0" collapsed="false">
      <c r="A301" s="229" t="s">
        <v>830</v>
      </c>
      <c r="B301" s="179" t="s">
        <v>714</v>
      </c>
      <c r="C301" s="148" t="s">
        <v>448</v>
      </c>
      <c r="D301" s="171"/>
      <c r="F301" s="181"/>
      <c r="G301" s="181"/>
      <c r="H301" s="108"/>
      <c r="I301" s="159"/>
      <c r="J301" s="160"/>
      <c r="K301" s="161"/>
      <c r="L301" s="162"/>
      <c r="M301" s="165" t="n">
        <v>1</v>
      </c>
      <c r="N301" s="166" t="n">
        <f aca="false">2*1</f>
        <v>2</v>
      </c>
    </row>
    <row r="302" customFormat="false" ht="15" hidden="false" customHeight="false" outlineLevel="0" collapsed="false">
      <c r="A302" s="229" t="s">
        <v>831</v>
      </c>
      <c r="B302" s="179" t="s">
        <v>714</v>
      </c>
      <c r="C302" s="148" t="s">
        <v>448</v>
      </c>
      <c r="D302" s="171"/>
      <c r="F302" s="181"/>
      <c r="G302" s="181"/>
      <c r="H302" s="108"/>
      <c r="I302" s="159"/>
      <c r="J302" s="160"/>
      <c r="K302" s="161"/>
      <c r="L302" s="162"/>
      <c r="M302" s="165" t="n">
        <v>1</v>
      </c>
      <c r="N302" s="166" t="n">
        <f aca="false">2*1</f>
        <v>2</v>
      </c>
    </row>
    <row r="303" customFormat="false" ht="15" hidden="false" customHeight="false" outlineLevel="0" collapsed="false">
      <c r="A303" s="229" t="s">
        <v>832</v>
      </c>
      <c r="B303" s="179" t="s">
        <v>712</v>
      </c>
      <c r="C303" s="148" t="s">
        <v>448</v>
      </c>
      <c r="D303" s="171"/>
      <c r="F303" s="181"/>
      <c r="G303" s="181"/>
      <c r="H303" s="108"/>
      <c r="I303" s="159"/>
      <c r="J303" s="160"/>
      <c r="K303" s="161"/>
      <c r="L303" s="162"/>
      <c r="M303" s="165" t="n">
        <v>1</v>
      </c>
      <c r="N303" s="166" t="n">
        <f aca="false">4*1</f>
        <v>4</v>
      </c>
    </row>
    <row r="304" customFormat="false" ht="15" hidden="false" customHeight="false" outlineLevel="0" collapsed="false">
      <c r="A304" s="229" t="s">
        <v>833</v>
      </c>
      <c r="B304" s="179" t="s">
        <v>712</v>
      </c>
      <c r="C304" s="148" t="s">
        <v>448</v>
      </c>
      <c r="D304" s="171"/>
      <c r="F304" s="181"/>
      <c r="G304" s="181"/>
      <c r="H304" s="108"/>
      <c r="I304" s="159"/>
      <c r="J304" s="160"/>
      <c r="K304" s="161"/>
      <c r="L304" s="162"/>
      <c r="M304" s="165" t="n">
        <v>1</v>
      </c>
      <c r="N304" s="166" t="n">
        <f aca="false">3*2</f>
        <v>6</v>
      </c>
    </row>
    <row r="305" customFormat="false" ht="15" hidden="false" customHeight="false" outlineLevel="0" collapsed="false">
      <c r="A305" s="229" t="s">
        <v>834</v>
      </c>
      <c r="B305" s="179" t="s">
        <v>712</v>
      </c>
      <c r="C305" s="148" t="s">
        <v>448</v>
      </c>
      <c r="D305" s="171"/>
      <c r="F305" s="181"/>
      <c r="G305" s="181"/>
      <c r="H305" s="108"/>
      <c r="I305" s="159"/>
      <c r="J305" s="160"/>
      <c r="K305" s="161"/>
      <c r="L305" s="162"/>
      <c r="M305" s="165" t="n">
        <v>1</v>
      </c>
      <c r="N305" s="166" t="n">
        <f aca="false">2*4</f>
        <v>8</v>
      </c>
    </row>
    <row r="306" customFormat="false" ht="15" hidden="false" customHeight="false" outlineLevel="0" collapsed="false">
      <c r="A306" s="229" t="s">
        <v>835</v>
      </c>
      <c r="B306" s="179" t="s">
        <v>712</v>
      </c>
      <c r="C306" s="148" t="s">
        <v>448</v>
      </c>
      <c r="D306" s="171"/>
      <c r="F306" s="181"/>
      <c r="G306" s="181"/>
      <c r="H306" s="108"/>
      <c r="I306" s="159"/>
      <c r="J306" s="160"/>
      <c r="K306" s="161"/>
      <c r="L306" s="162"/>
      <c r="M306" s="165" t="n">
        <v>1</v>
      </c>
      <c r="N306" s="166" t="n">
        <f aca="false">2*2</f>
        <v>4</v>
      </c>
    </row>
    <row r="307" customFormat="false" ht="15" hidden="false" customHeight="false" outlineLevel="0" collapsed="false">
      <c r="A307" s="229" t="s">
        <v>836</v>
      </c>
      <c r="B307" s="179" t="s">
        <v>712</v>
      </c>
      <c r="C307" s="148" t="s">
        <v>448</v>
      </c>
      <c r="D307" s="171"/>
      <c r="F307" s="181"/>
      <c r="G307" s="181"/>
      <c r="H307" s="108"/>
      <c r="I307" s="159"/>
      <c r="J307" s="160"/>
      <c r="K307" s="161"/>
      <c r="L307" s="162"/>
      <c r="M307" s="165" t="n">
        <v>1</v>
      </c>
      <c r="N307" s="166" t="n">
        <f aca="false">2+3</f>
        <v>5</v>
      </c>
    </row>
    <row r="308" customFormat="false" ht="15" hidden="false" customHeight="false" outlineLevel="0" collapsed="false">
      <c r="A308" s="229" t="s">
        <v>837</v>
      </c>
      <c r="B308" s="179" t="s">
        <v>714</v>
      </c>
      <c r="C308" s="148" t="s">
        <v>448</v>
      </c>
      <c r="D308" s="171"/>
      <c r="F308" s="181"/>
      <c r="G308" s="181"/>
      <c r="H308" s="108"/>
      <c r="I308" s="159"/>
      <c r="J308" s="160"/>
      <c r="K308" s="161"/>
      <c r="L308" s="162"/>
      <c r="M308" s="165" t="n">
        <v>1</v>
      </c>
      <c r="N308" s="166" t="n">
        <f aca="false">2/1</f>
        <v>2</v>
      </c>
    </row>
    <row r="309" customFormat="false" ht="15" hidden="false" customHeight="false" outlineLevel="0" collapsed="false">
      <c r="A309" s="229" t="s">
        <v>838</v>
      </c>
      <c r="B309" s="179" t="s">
        <v>714</v>
      </c>
      <c r="C309" s="148" t="s">
        <v>448</v>
      </c>
      <c r="D309" s="171"/>
      <c r="F309" s="181"/>
      <c r="G309" s="181"/>
      <c r="H309" s="108"/>
      <c r="I309" s="159"/>
      <c r="J309" s="160"/>
      <c r="K309" s="161"/>
      <c r="L309" s="162"/>
      <c r="M309" s="165" t="n">
        <v>1</v>
      </c>
      <c r="N309" s="166" t="n">
        <f aca="false">2*1</f>
        <v>2</v>
      </c>
    </row>
    <row r="310" customFormat="false" ht="15" hidden="false" customHeight="false" outlineLevel="0" collapsed="false">
      <c r="A310" s="229" t="s">
        <v>839</v>
      </c>
      <c r="B310" s="179" t="s">
        <v>712</v>
      </c>
      <c r="C310" s="148" t="s">
        <v>448</v>
      </c>
      <c r="D310" s="171"/>
      <c r="F310" s="181"/>
      <c r="G310" s="181"/>
      <c r="H310" s="108"/>
      <c r="I310" s="159"/>
      <c r="J310" s="160"/>
      <c r="K310" s="161"/>
      <c r="L310" s="162"/>
      <c r="M310" s="165" t="n">
        <v>1</v>
      </c>
      <c r="N310" s="166" t="n">
        <f aca="false">3*1</f>
        <v>3</v>
      </c>
    </row>
    <row r="311" customFormat="false" ht="15" hidden="false" customHeight="false" outlineLevel="0" collapsed="false">
      <c r="A311" s="229" t="s">
        <v>840</v>
      </c>
      <c r="B311" s="179" t="s">
        <v>712</v>
      </c>
      <c r="C311" s="148" t="s">
        <v>448</v>
      </c>
      <c r="D311" s="171"/>
      <c r="F311" s="181"/>
      <c r="G311" s="181"/>
      <c r="H311" s="108"/>
      <c r="I311" s="159"/>
      <c r="J311" s="160"/>
      <c r="K311" s="161"/>
      <c r="L311" s="162"/>
      <c r="M311" s="165" t="n">
        <v>1</v>
      </c>
      <c r="N311" s="166" t="n">
        <f aca="false">3*1</f>
        <v>3</v>
      </c>
    </row>
    <row r="312" customFormat="false" ht="15" hidden="false" customHeight="false" outlineLevel="0" collapsed="false">
      <c r="A312" s="229" t="s">
        <v>841</v>
      </c>
      <c r="B312" s="179" t="s">
        <v>714</v>
      </c>
      <c r="C312" s="148" t="s">
        <v>448</v>
      </c>
      <c r="D312" s="171"/>
      <c r="F312" s="181"/>
      <c r="G312" s="181"/>
      <c r="H312" s="108"/>
      <c r="I312" s="159"/>
      <c r="J312" s="160"/>
      <c r="K312" s="161"/>
      <c r="L312" s="162"/>
      <c r="M312" s="165" t="n">
        <v>1</v>
      </c>
      <c r="N312" s="166" t="n">
        <f aca="false">2*1</f>
        <v>2</v>
      </c>
    </row>
    <row r="313" customFormat="false" ht="15" hidden="false" customHeight="false" outlineLevel="0" collapsed="false">
      <c r="A313" s="229" t="s">
        <v>842</v>
      </c>
      <c r="B313" s="179" t="s">
        <v>714</v>
      </c>
      <c r="C313" s="148" t="s">
        <v>448</v>
      </c>
      <c r="D313" s="171"/>
      <c r="F313" s="181"/>
      <c r="G313" s="181"/>
      <c r="H313" s="108"/>
      <c r="I313" s="159"/>
      <c r="J313" s="160"/>
      <c r="K313" s="161"/>
      <c r="L313" s="162"/>
      <c r="M313" s="165" t="n">
        <v>1</v>
      </c>
      <c r="N313" s="166" t="n">
        <f aca="false">2*1</f>
        <v>2</v>
      </c>
    </row>
    <row r="314" customFormat="false" ht="15" hidden="false" customHeight="false" outlineLevel="0" collapsed="false">
      <c r="A314" s="229" t="s">
        <v>843</v>
      </c>
      <c r="B314" s="179" t="s">
        <v>714</v>
      </c>
      <c r="C314" s="148" t="s">
        <v>448</v>
      </c>
      <c r="D314" s="171"/>
      <c r="F314" s="181"/>
      <c r="G314" s="181"/>
      <c r="H314" s="108"/>
      <c r="I314" s="159"/>
      <c r="J314" s="160"/>
      <c r="K314" s="161"/>
      <c r="L314" s="162"/>
      <c r="M314" s="165" t="n">
        <v>1</v>
      </c>
      <c r="N314" s="166" t="n">
        <f aca="false">2*1</f>
        <v>2</v>
      </c>
    </row>
    <row r="315" customFormat="false" ht="15" hidden="false" customHeight="false" outlineLevel="0" collapsed="false">
      <c r="A315" s="229" t="s">
        <v>844</v>
      </c>
      <c r="B315" s="179" t="s">
        <v>714</v>
      </c>
      <c r="C315" s="148" t="s">
        <v>448</v>
      </c>
      <c r="D315" s="171"/>
      <c r="F315" s="181"/>
      <c r="G315" s="181"/>
      <c r="H315" s="108"/>
      <c r="I315" s="159"/>
      <c r="J315" s="160"/>
      <c r="K315" s="161"/>
      <c r="L315" s="162"/>
      <c r="M315" s="165" t="n">
        <v>1</v>
      </c>
      <c r="N315" s="166" t="n">
        <f aca="false">3*1</f>
        <v>3</v>
      </c>
    </row>
    <row r="316" customFormat="false" ht="15" hidden="false" customHeight="false" outlineLevel="0" collapsed="false">
      <c r="A316" s="229" t="s">
        <v>845</v>
      </c>
      <c r="B316" s="179" t="s">
        <v>714</v>
      </c>
      <c r="C316" s="148" t="s">
        <v>448</v>
      </c>
      <c r="D316" s="171"/>
      <c r="F316" s="181"/>
      <c r="G316" s="181"/>
      <c r="H316" s="108"/>
      <c r="I316" s="159"/>
      <c r="J316" s="160"/>
      <c r="K316" s="161"/>
      <c r="L316" s="162"/>
      <c r="M316" s="165" t="n">
        <v>1</v>
      </c>
      <c r="N316" s="166" t="n">
        <f aca="false">2*1</f>
        <v>2</v>
      </c>
    </row>
    <row r="317" customFormat="false" ht="15" hidden="false" customHeight="false" outlineLevel="0" collapsed="false">
      <c r="A317" s="229" t="s">
        <v>846</v>
      </c>
      <c r="B317" s="179" t="s">
        <v>712</v>
      </c>
      <c r="C317" s="148" t="s">
        <v>448</v>
      </c>
      <c r="D317" s="171"/>
      <c r="F317" s="181"/>
      <c r="G317" s="181"/>
      <c r="H317" s="108"/>
      <c r="I317" s="159"/>
      <c r="J317" s="160"/>
      <c r="K317" s="161"/>
      <c r="L317" s="162"/>
      <c r="M317" s="165" t="n">
        <v>1</v>
      </c>
      <c r="N317" s="166" t="n">
        <f aca="false">2+3</f>
        <v>5</v>
      </c>
    </row>
    <row r="318" customFormat="false" ht="15" hidden="false" customHeight="false" outlineLevel="0" collapsed="false">
      <c r="A318" s="229" t="s">
        <v>847</v>
      </c>
      <c r="B318" s="179" t="s">
        <v>712</v>
      </c>
      <c r="C318" s="148" t="s">
        <v>448</v>
      </c>
      <c r="D318" s="171"/>
      <c r="F318" s="181"/>
      <c r="G318" s="181"/>
      <c r="H318" s="108"/>
      <c r="I318" s="159"/>
      <c r="J318" s="160"/>
      <c r="K318" s="161"/>
      <c r="L318" s="162"/>
      <c r="M318" s="165" t="n">
        <v>1</v>
      </c>
      <c r="N318" s="166" t="n">
        <f aca="false">3+3+1</f>
        <v>7</v>
      </c>
    </row>
    <row r="319" customFormat="false" ht="15" hidden="false" customHeight="false" outlineLevel="0" collapsed="false">
      <c r="A319" s="229" t="s">
        <v>848</v>
      </c>
      <c r="B319" s="179" t="s">
        <v>712</v>
      </c>
      <c r="C319" s="148" t="s">
        <v>448</v>
      </c>
      <c r="D319" s="171"/>
      <c r="F319" s="181"/>
      <c r="G319" s="181"/>
      <c r="H319" s="108"/>
      <c r="I319" s="159"/>
      <c r="J319" s="160"/>
      <c r="K319" s="161"/>
      <c r="L319" s="162"/>
      <c r="M319" s="165" t="n">
        <v>1</v>
      </c>
      <c r="N319" s="166" t="n">
        <f aca="false">3+3</f>
        <v>6</v>
      </c>
    </row>
    <row r="320" customFormat="false" ht="15" hidden="false" customHeight="false" outlineLevel="0" collapsed="false">
      <c r="A320" s="229" t="s">
        <v>849</v>
      </c>
      <c r="B320" s="179" t="s">
        <v>712</v>
      </c>
      <c r="C320" s="148" t="s">
        <v>448</v>
      </c>
      <c r="D320" s="171"/>
      <c r="F320" s="181"/>
      <c r="G320" s="181"/>
      <c r="H320" s="108"/>
      <c r="I320" s="159"/>
      <c r="J320" s="160"/>
      <c r="K320" s="161"/>
      <c r="L320" s="162"/>
      <c r="M320" s="165" t="n">
        <v>1</v>
      </c>
      <c r="N320" s="166" t="n">
        <f aca="false">4*1</f>
        <v>4</v>
      </c>
    </row>
    <row r="321" customFormat="false" ht="15" hidden="false" customHeight="false" outlineLevel="0" collapsed="false">
      <c r="A321" s="229" t="s">
        <v>850</v>
      </c>
      <c r="B321" s="179" t="s">
        <v>714</v>
      </c>
      <c r="C321" s="148" t="s">
        <v>448</v>
      </c>
      <c r="D321" s="171"/>
      <c r="F321" s="181"/>
      <c r="G321" s="181"/>
      <c r="H321" s="108"/>
      <c r="I321" s="159"/>
      <c r="J321" s="160"/>
      <c r="K321" s="161"/>
      <c r="L321" s="162"/>
      <c r="M321" s="165" t="n">
        <v>1</v>
      </c>
      <c r="N321" s="166" t="n">
        <f aca="false">1+1</f>
        <v>2</v>
      </c>
    </row>
    <row r="322" customFormat="false" ht="15" hidden="false" customHeight="false" outlineLevel="0" collapsed="false">
      <c r="A322" s="229" t="s">
        <v>851</v>
      </c>
      <c r="B322" s="179" t="s">
        <v>714</v>
      </c>
      <c r="C322" s="148" t="s">
        <v>448</v>
      </c>
      <c r="D322" s="171"/>
      <c r="F322" s="181"/>
      <c r="G322" s="181"/>
      <c r="H322" s="108"/>
      <c r="I322" s="159"/>
      <c r="J322" s="160"/>
      <c r="K322" s="161"/>
      <c r="L322" s="162"/>
      <c r="M322" s="165" t="n">
        <v>1</v>
      </c>
      <c r="N322" s="166" t="n">
        <f aca="false">1+1</f>
        <v>2</v>
      </c>
    </row>
    <row r="323" customFormat="false" ht="15" hidden="false" customHeight="false" outlineLevel="0" collapsed="false">
      <c r="A323" s="229" t="s">
        <v>852</v>
      </c>
      <c r="B323" s="179" t="s">
        <v>712</v>
      </c>
      <c r="C323" s="148" t="s">
        <v>448</v>
      </c>
      <c r="D323" s="171"/>
      <c r="F323" s="181"/>
      <c r="G323" s="181"/>
      <c r="H323" s="108"/>
      <c r="I323" s="159"/>
      <c r="J323" s="160"/>
      <c r="K323" s="161"/>
      <c r="L323" s="162"/>
      <c r="M323" s="165" t="n">
        <v>1</v>
      </c>
      <c r="N323" s="166" t="n">
        <f aca="false">5*1</f>
        <v>5</v>
      </c>
    </row>
    <row r="324" customFormat="false" ht="15" hidden="false" customHeight="false" outlineLevel="0" collapsed="false">
      <c r="A324" s="229" t="s">
        <v>853</v>
      </c>
      <c r="B324" s="179" t="s">
        <v>712</v>
      </c>
      <c r="C324" s="148" t="s">
        <v>448</v>
      </c>
      <c r="D324" s="171"/>
      <c r="F324" s="181"/>
      <c r="G324" s="181"/>
      <c r="H324" s="108"/>
      <c r="I324" s="159"/>
      <c r="J324" s="160"/>
      <c r="K324" s="161"/>
      <c r="L324" s="162"/>
      <c r="M324" s="165" t="n">
        <v>1</v>
      </c>
      <c r="N324" s="166" t="n">
        <f aca="false">5*1</f>
        <v>5</v>
      </c>
    </row>
    <row r="325" customFormat="false" ht="15" hidden="false" customHeight="false" outlineLevel="0" collapsed="false">
      <c r="A325" s="229" t="s">
        <v>854</v>
      </c>
      <c r="B325" s="179" t="s">
        <v>714</v>
      </c>
      <c r="C325" s="148" t="s">
        <v>448</v>
      </c>
      <c r="D325" s="171"/>
      <c r="F325" s="181"/>
      <c r="G325" s="181"/>
      <c r="H325" s="108"/>
      <c r="I325" s="159"/>
      <c r="J325" s="160"/>
      <c r="K325" s="161"/>
      <c r="L325" s="162"/>
      <c r="M325" s="165" t="n">
        <v>1</v>
      </c>
      <c r="N325" s="166" t="n">
        <f aca="false">2*1</f>
        <v>2</v>
      </c>
    </row>
    <row r="326" customFormat="false" ht="15" hidden="false" customHeight="false" outlineLevel="0" collapsed="false">
      <c r="A326" s="229" t="s">
        <v>855</v>
      </c>
      <c r="B326" s="179" t="s">
        <v>714</v>
      </c>
      <c r="C326" s="148" t="s">
        <v>448</v>
      </c>
      <c r="D326" s="171"/>
      <c r="F326" s="181"/>
      <c r="G326" s="181"/>
      <c r="H326" s="108"/>
      <c r="I326" s="159"/>
      <c r="J326" s="160"/>
      <c r="K326" s="161"/>
      <c r="L326" s="162"/>
      <c r="M326" s="165" t="n">
        <v>1</v>
      </c>
      <c r="N326" s="166" t="n">
        <f aca="false">2*1</f>
        <v>2</v>
      </c>
    </row>
    <row r="327" customFormat="false" ht="15" hidden="false" customHeight="false" outlineLevel="0" collapsed="false">
      <c r="A327" s="229" t="s">
        <v>856</v>
      </c>
      <c r="B327" s="179" t="s">
        <v>712</v>
      </c>
      <c r="C327" s="148" t="s">
        <v>448</v>
      </c>
      <c r="D327" s="171"/>
      <c r="F327" s="181"/>
      <c r="G327" s="181"/>
      <c r="H327" s="108"/>
      <c r="I327" s="159"/>
      <c r="J327" s="160"/>
      <c r="K327" s="161"/>
      <c r="L327" s="162"/>
      <c r="M327" s="165" t="n">
        <v>1</v>
      </c>
      <c r="N327" s="166" t="n">
        <f aca="false">1+3+3</f>
        <v>7</v>
      </c>
    </row>
    <row r="328" customFormat="false" ht="15" hidden="false" customHeight="false" outlineLevel="0" collapsed="false">
      <c r="A328" s="229" t="s">
        <v>857</v>
      </c>
      <c r="B328" s="149" t="s">
        <v>121</v>
      </c>
      <c r="C328" s="148" t="s">
        <v>469</v>
      </c>
      <c r="D328" s="171"/>
      <c r="F328" s="149" t="n">
        <v>60</v>
      </c>
      <c r="G328" s="149" t="s">
        <v>449</v>
      </c>
      <c r="H328" s="108" t="n">
        <v>1</v>
      </c>
      <c r="I328" s="159" t="n">
        <v>60</v>
      </c>
      <c r="J328" s="160" t="n">
        <v>60</v>
      </c>
      <c r="K328" s="161" t="n">
        <v>60</v>
      </c>
      <c r="L328" s="162" t="n">
        <v>60</v>
      </c>
      <c r="M328" s="165" t="n">
        <v>1</v>
      </c>
      <c r="N328" s="166" t="n">
        <f aca="false">1+2+2</f>
        <v>5</v>
      </c>
    </row>
    <row r="329" customFormat="false" ht="15" hidden="false" customHeight="false" outlineLevel="0" collapsed="false">
      <c r="A329" s="229" t="s">
        <v>858</v>
      </c>
      <c r="B329" s="149" t="s">
        <v>121</v>
      </c>
      <c r="C329" s="148" t="s">
        <v>469</v>
      </c>
      <c r="D329" s="171"/>
      <c r="F329" s="181"/>
      <c r="G329" s="181"/>
      <c r="H329" s="108"/>
      <c r="I329" s="159"/>
      <c r="J329" s="160"/>
      <c r="K329" s="161"/>
      <c r="L329" s="162"/>
      <c r="M329" s="165" t="n">
        <v>1</v>
      </c>
      <c r="N329" s="166" t="n">
        <f aca="false">3*1</f>
        <v>3</v>
      </c>
    </row>
    <row r="330" customFormat="false" ht="15" hidden="false" customHeight="false" outlineLevel="0" collapsed="false">
      <c r="A330" s="229" t="s">
        <v>859</v>
      </c>
      <c r="B330" s="149" t="s">
        <v>121</v>
      </c>
      <c r="C330" s="148" t="s">
        <v>469</v>
      </c>
      <c r="D330" s="171"/>
      <c r="F330" s="181"/>
      <c r="G330" s="181"/>
      <c r="H330" s="108"/>
      <c r="I330" s="159"/>
      <c r="J330" s="160"/>
      <c r="K330" s="161"/>
      <c r="L330" s="162"/>
      <c r="M330" s="165" t="n">
        <v>1</v>
      </c>
      <c r="N330" s="166" t="n">
        <f aca="false">5*1</f>
        <v>5</v>
      </c>
    </row>
    <row r="331" customFormat="false" ht="15" hidden="false" customHeight="false" outlineLevel="0" collapsed="false">
      <c r="A331" s="229" t="s">
        <v>860</v>
      </c>
      <c r="B331" s="149" t="s">
        <v>121</v>
      </c>
      <c r="C331" s="148" t="s">
        <v>469</v>
      </c>
      <c r="D331" s="171"/>
      <c r="F331" s="181"/>
      <c r="G331" s="181"/>
      <c r="H331" s="108"/>
      <c r="I331" s="159"/>
      <c r="J331" s="160"/>
      <c r="K331" s="161"/>
      <c r="L331" s="162"/>
      <c r="M331" s="165" t="n">
        <v>1</v>
      </c>
      <c r="N331" s="166" t="n">
        <f aca="false">3*1</f>
        <v>3</v>
      </c>
    </row>
    <row r="332" customFormat="false" ht="15" hidden="false" customHeight="false" outlineLevel="0" collapsed="false">
      <c r="A332" s="229" t="s">
        <v>861</v>
      </c>
      <c r="B332" s="149" t="s">
        <v>121</v>
      </c>
      <c r="C332" s="148" t="s">
        <v>469</v>
      </c>
      <c r="D332" s="171"/>
      <c r="F332" s="181"/>
      <c r="G332" s="181"/>
      <c r="H332" s="108"/>
      <c r="I332" s="159"/>
      <c r="J332" s="160"/>
      <c r="K332" s="161"/>
      <c r="L332" s="162"/>
      <c r="M332" s="165" t="n">
        <v>1</v>
      </c>
      <c r="N332" s="166" t="n">
        <f aca="false">1+2+2</f>
        <v>5</v>
      </c>
    </row>
    <row r="333" customFormat="false" ht="15" hidden="false" customHeight="false" outlineLevel="0" collapsed="false">
      <c r="A333" s="229" t="s">
        <v>862</v>
      </c>
      <c r="B333" s="149" t="s">
        <v>751</v>
      </c>
      <c r="C333" s="148" t="s">
        <v>465</v>
      </c>
      <c r="D333" s="171"/>
      <c r="F333" s="149" t="n">
        <v>50</v>
      </c>
      <c r="G333" s="149" t="s">
        <v>449</v>
      </c>
      <c r="H333" s="108" t="n">
        <v>1</v>
      </c>
      <c r="I333" s="159" t="n">
        <v>50</v>
      </c>
      <c r="J333" s="160" t="n">
        <v>50</v>
      </c>
      <c r="K333" s="161" t="n">
        <v>50</v>
      </c>
      <c r="L333" s="162" t="n">
        <v>50</v>
      </c>
      <c r="M333" s="165" t="n">
        <v>1</v>
      </c>
      <c r="N333" s="166" t="n">
        <f aca="false">4*1</f>
        <v>4</v>
      </c>
    </row>
    <row r="334" customFormat="false" ht="15" hidden="false" customHeight="false" outlineLevel="0" collapsed="false">
      <c r="A334" s="229" t="s">
        <v>845</v>
      </c>
      <c r="B334" s="149" t="s">
        <v>751</v>
      </c>
      <c r="C334" s="148" t="s">
        <v>465</v>
      </c>
      <c r="D334" s="171"/>
      <c r="F334" s="181"/>
      <c r="G334" s="181"/>
      <c r="H334" s="108"/>
      <c r="I334" s="159"/>
      <c r="J334" s="160"/>
      <c r="K334" s="161"/>
      <c r="L334" s="162"/>
      <c r="M334" s="165" t="n">
        <v>1</v>
      </c>
      <c r="N334" s="166" t="n">
        <f aca="false">6*1</f>
        <v>6</v>
      </c>
    </row>
    <row r="335" customFormat="false" ht="15" hidden="false" customHeight="false" outlineLevel="0" collapsed="false">
      <c r="A335" s="229" t="s">
        <v>863</v>
      </c>
      <c r="B335" s="179" t="s">
        <v>753</v>
      </c>
      <c r="C335" s="148" t="s">
        <v>432</v>
      </c>
      <c r="D335" s="171"/>
      <c r="F335" s="149" t="n">
        <v>375</v>
      </c>
      <c r="G335" s="149" t="s">
        <v>433</v>
      </c>
      <c r="H335" s="108" t="n">
        <v>111</v>
      </c>
      <c r="I335" s="159"/>
      <c r="J335" s="160" t="n">
        <v>375</v>
      </c>
      <c r="K335" s="161" t="n">
        <v>375</v>
      </c>
      <c r="L335" s="162" t="n">
        <v>375</v>
      </c>
      <c r="M335" s="165" t="n">
        <v>0</v>
      </c>
      <c r="N335" s="166"/>
    </row>
    <row r="336" customFormat="false" ht="15" hidden="false" customHeight="false" outlineLevel="0" collapsed="false">
      <c r="A336" s="229" t="s">
        <v>864</v>
      </c>
      <c r="B336" s="179" t="s">
        <v>755</v>
      </c>
      <c r="C336" s="148" t="s">
        <v>432</v>
      </c>
      <c r="D336" s="171"/>
      <c r="F336" s="181"/>
      <c r="G336" s="181"/>
      <c r="H336" s="108"/>
      <c r="I336" s="159"/>
      <c r="J336" s="160"/>
      <c r="K336" s="161"/>
      <c r="L336" s="162"/>
      <c r="M336" s="165" t="n">
        <v>0</v>
      </c>
      <c r="N336" s="166"/>
    </row>
    <row r="337" customFormat="false" ht="15" hidden="false" customHeight="false" outlineLevel="0" collapsed="false">
      <c r="A337" s="229" t="s">
        <v>865</v>
      </c>
      <c r="B337" s="179" t="s">
        <v>757</v>
      </c>
      <c r="C337" s="148" t="s">
        <v>432</v>
      </c>
      <c r="D337" s="171"/>
      <c r="F337" s="181"/>
      <c r="G337" s="181"/>
      <c r="H337" s="108"/>
      <c r="I337" s="159"/>
      <c r="J337" s="160"/>
      <c r="K337" s="161"/>
      <c r="L337" s="162"/>
      <c r="M337" s="165" t="n">
        <v>1</v>
      </c>
      <c r="N337" s="166"/>
    </row>
    <row r="338" customFormat="false" ht="15" hidden="false" customHeight="false" outlineLevel="0" collapsed="false">
      <c r="A338" s="229" t="s">
        <v>866</v>
      </c>
      <c r="B338" s="179" t="s">
        <v>759</v>
      </c>
      <c r="C338" s="148" t="s">
        <v>432</v>
      </c>
      <c r="D338" s="171"/>
      <c r="F338" s="181"/>
      <c r="G338" s="181"/>
      <c r="H338" s="108"/>
      <c r="I338" s="159"/>
      <c r="J338" s="160"/>
      <c r="K338" s="161"/>
      <c r="L338" s="162"/>
      <c r="M338" s="165" t="n">
        <v>1</v>
      </c>
      <c r="N338" s="166"/>
    </row>
    <row r="339" customFormat="false" ht="15" hidden="false" customHeight="false" outlineLevel="0" collapsed="false">
      <c r="A339" s="229" t="s">
        <v>867</v>
      </c>
      <c r="B339" s="179" t="s">
        <v>761</v>
      </c>
      <c r="C339" s="148" t="s">
        <v>432</v>
      </c>
      <c r="D339" s="171"/>
      <c r="F339" s="181"/>
      <c r="G339" s="181"/>
      <c r="H339" s="108"/>
      <c r="I339" s="159"/>
      <c r="J339" s="160"/>
      <c r="K339" s="161"/>
      <c r="L339" s="162"/>
      <c r="M339" s="165" t="n">
        <v>0</v>
      </c>
      <c r="N339" s="166"/>
    </row>
    <row r="340" customFormat="false" ht="15" hidden="false" customHeight="false" outlineLevel="0" collapsed="false">
      <c r="A340" s="229" t="s">
        <v>868</v>
      </c>
      <c r="B340" s="179" t="s">
        <v>763</v>
      </c>
      <c r="C340" s="148" t="s">
        <v>432</v>
      </c>
      <c r="D340" s="171"/>
      <c r="F340" s="181"/>
      <c r="G340" s="181"/>
      <c r="H340" s="108"/>
      <c r="I340" s="159"/>
      <c r="J340" s="160"/>
      <c r="K340" s="161"/>
      <c r="L340" s="162"/>
      <c r="M340" s="165" t="n">
        <v>0</v>
      </c>
      <c r="N340" s="166"/>
    </row>
    <row r="341" customFormat="false" ht="15" hidden="false" customHeight="false" outlineLevel="0" collapsed="false">
      <c r="A341" s="229" t="s">
        <v>869</v>
      </c>
      <c r="B341" s="179" t="s">
        <v>765</v>
      </c>
      <c r="C341" s="148" t="s">
        <v>432</v>
      </c>
      <c r="D341" s="171"/>
      <c r="F341" s="181"/>
      <c r="G341" s="181"/>
      <c r="H341" s="108"/>
      <c r="I341" s="159"/>
      <c r="J341" s="160"/>
      <c r="K341" s="161"/>
      <c r="L341" s="162"/>
      <c r="M341" s="165" t="n">
        <v>1</v>
      </c>
      <c r="N341" s="166"/>
    </row>
    <row r="342" customFormat="false" ht="15" hidden="false" customHeight="false" outlineLevel="0" collapsed="false">
      <c r="A342" s="229" t="s">
        <v>870</v>
      </c>
      <c r="B342" s="179" t="s">
        <v>767</v>
      </c>
      <c r="C342" s="148" t="s">
        <v>539</v>
      </c>
      <c r="D342" s="171"/>
      <c r="F342" s="149" t="n">
        <v>497</v>
      </c>
      <c r="G342" s="149" t="s">
        <v>433</v>
      </c>
      <c r="H342" s="108" t="n">
        <v>120</v>
      </c>
      <c r="I342" s="159" t="n">
        <v>497</v>
      </c>
      <c r="J342" s="160" t="n">
        <v>497</v>
      </c>
      <c r="K342" s="161" t="n">
        <v>497</v>
      </c>
      <c r="L342" s="162" t="n">
        <v>497</v>
      </c>
      <c r="M342" s="165" t="n">
        <v>1</v>
      </c>
      <c r="N342" s="166" t="n">
        <f aca="false">7*2</f>
        <v>14</v>
      </c>
    </row>
    <row r="343" customFormat="false" ht="15" hidden="false" customHeight="false" outlineLevel="0" collapsed="false">
      <c r="A343" s="229" t="s">
        <v>871</v>
      </c>
      <c r="B343" s="179" t="s">
        <v>769</v>
      </c>
      <c r="C343" s="148" t="s">
        <v>539</v>
      </c>
      <c r="D343" s="171"/>
      <c r="H343" s="108"/>
      <c r="I343" s="159"/>
      <c r="J343" s="160"/>
      <c r="K343" s="161"/>
      <c r="L343" s="162"/>
      <c r="M343" s="165" t="n">
        <v>1</v>
      </c>
      <c r="N343" s="166" t="n">
        <f aca="false">4*6</f>
        <v>24</v>
      </c>
    </row>
    <row r="344" customFormat="false" ht="15" hidden="false" customHeight="false" outlineLevel="0" collapsed="false">
      <c r="A344" s="229" t="s">
        <v>872</v>
      </c>
      <c r="B344" s="179" t="s">
        <v>769</v>
      </c>
      <c r="C344" s="148" t="s">
        <v>539</v>
      </c>
      <c r="D344" s="171"/>
      <c r="H344" s="108"/>
      <c r="I344" s="159"/>
      <c r="J344" s="160"/>
      <c r="K344" s="161"/>
      <c r="L344" s="162"/>
      <c r="M344" s="165" t="n">
        <v>1</v>
      </c>
      <c r="N344" s="166" t="n">
        <f aca="false">2*1</f>
        <v>2</v>
      </c>
    </row>
    <row r="345" customFormat="false" ht="15" hidden="false" customHeight="false" outlineLevel="0" collapsed="false">
      <c r="A345" s="229" t="s">
        <v>873</v>
      </c>
      <c r="B345" s="179" t="s">
        <v>772</v>
      </c>
      <c r="C345" s="148" t="s">
        <v>539</v>
      </c>
      <c r="D345" s="171"/>
      <c r="H345" s="108"/>
      <c r="I345" s="159"/>
      <c r="J345" s="160"/>
      <c r="K345" s="161"/>
      <c r="L345" s="162"/>
      <c r="M345" s="165" t="n">
        <v>1</v>
      </c>
      <c r="N345" s="166" t="n">
        <f aca="false">2*1</f>
        <v>2</v>
      </c>
    </row>
    <row r="346" customFormat="false" ht="15" hidden="false" customHeight="false" outlineLevel="0" collapsed="false">
      <c r="A346" s="229" t="s">
        <v>874</v>
      </c>
      <c r="B346" s="179" t="s">
        <v>767</v>
      </c>
      <c r="C346" s="148" t="s">
        <v>539</v>
      </c>
      <c r="D346" s="171"/>
      <c r="H346" s="108"/>
      <c r="I346" s="159"/>
      <c r="J346" s="160"/>
      <c r="K346" s="161"/>
      <c r="L346" s="162"/>
      <c r="M346" s="165" t="n">
        <v>1</v>
      </c>
      <c r="N346" s="166" t="n">
        <f aca="false">6*4</f>
        <v>24</v>
      </c>
    </row>
    <row r="347" customFormat="false" ht="15" hidden="false" customHeight="false" outlineLevel="0" collapsed="false">
      <c r="A347" s="229" t="s">
        <v>875</v>
      </c>
      <c r="B347" s="179" t="s">
        <v>767</v>
      </c>
      <c r="C347" s="148" t="s">
        <v>539</v>
      </c>
      <c r="D347" s="171"/>
      <c r="H347" s="108"/>
      <c r="I347" s="159"/>
      <c r="J347" s="160"/>
      <c r="K347" s="161"/>
      <c r="L347" s="162"/>
      <c r="M347" s="165" t="n">
        <v>1</v>
      </c>
      <c r="N347" s="166" t="n">
        <f aca="false">6*4</f>
        <v>24</v>
      </c>
    </row>
    <row r="348" customFormat="false" ht="15" hidden="false" customHeight="false" outlineLevel="0" collapsed="false">
      <c r="A348" s="229" t="s">
        <v>876</v>
      </c>
      <c r="B348" s="179" t="s">
        <v>772</v>
      </c>
      <c r="C348" s="148" t="s">
        <v>539</v>
      </c>
      <c r="D348" s="171"/>
      <c r="H348" s="108"/>
      <c r="I348" s="159"/>
      <c r="J348" s="160"/>
      <c r="K348" s="161"/>
      <c r="L348" s="162"/>
      <c r="M348" s="165" t="n">
        <v>1</v>
      </c>
      <c r="N348" s="166" t="n">
        <f aca="false">2*1</f>
        <v>2</v>
      </c>
    </row>
    <row r="349" customFormat="false" ht="15" hidden="false" customHeight="false" outlineLevel="0" collapsed="false">
      <c r="A349" s="229" t="s">
        <v>877</v>
      </c>
      <c r="B349" s="179" t="s">
        <v>769</v>
      </c>
      <c r="C349" s="148" t="s">
        <v>539</v>
      </c>
      <c r="D349" s="171"/>
      <c r="H349" s="108"/>
      <c r="I349" s="159"/>
      <c r="J349" s="160"/>
      <c r="K349" s="161"/>
      <c r="L349" s="162"/>
      <c r="M349" s="165" t="n">
        <v>1</v>
      </c>
      <c r="N349" s="166" t="n">
        <f aca="false">2*1</f>
        <v>2</v>
      </c>
    </row>
    <row r="350" customFormat="false" ht="15" hidden="false" customHeight="false" outlineLevel="0" collapsed="false">
      <c r="A350" s="229" t="s">
        <v>878</v>
      </c>
      <c r="B350" s="179" t="s">
        <v>772</v>
      </c>
      <c r="C350" s="148" t="s">
        <v>539</v>
      </c>
      <c r="D350" s="171"/>
      <c r="H350" s="108"/>
      <c r="I350" s="159"/>
      <c r="J350" s="160"/>
      <c r="K350" s="161"/>
      <c r="L350" s="162"/>
      <c r="M350" s="165" t="n">
        <v>1</v>
      </c>
      <c r="N350" s="166" t="n">
        <f aca="false">2*1</f>
        <v>2</v>
      </c>
    </row>
    <row r="351" customFormat="false" ht="15" hidden="false" customHeight="false" outlineLevel="0" collapsed="false">
      <c r="A351" s="229" t="s">
        <v>879</v>
      </c>
      <c r="B351" s="179" t="s">
        <v>772</v>
      </c>
      <c r="C351" s="148" t="s">
        <v>539</v>
      </c>
      <c r="D351" s="171"/>
      <c r="H351" s="108"/>
      <c r="I351" s="159"/>
      <c r="J351" s="160"/>
      <c r="K351" s="161"/>
      <c r="L351" s="162"/>
      <c r="M351" s="165" t="n">
        <v>1</v>
      </c>
      <c r="N351" s="166" t="n">
        <f aca="false">2*1</f>
        <v>2</v>
      </c>
    </row>
    <row r="352" customFormat="false" ht="15" hidden="false" customHeight="false" outlineLevel="0" collapsed="false">
      <c r="A352" s="229" t="s">
        <v>880</v>
      </c>
      <c r="B352" s="179" t="s">
        <v>767</v>
      </c>
      <c r="C352" s="148" t="s">
        <v>539</v>
      </c>
      <c r="D352" s="171"/>
      <c r="H352" s="108"/>
      <c r="I352" s="159"/>
      <c r="J352" s="160"/>
      <c r="K352" s="161"/>
      <c r="L352" s="162"/>
      <c r="M352" s="165" t="n">
        <v>1</v>
      </c>
      <c r="N352" s="166" t="n">
        <f aca="false">2*6</f>
        <v>12</v>
      </c>
    </row>
    <row r="353" customFormat="false" ht="15" hidden="false" customHeight="false" outlineLevel="0" collapsed="false">
      <c r="A353" s="229" t="s">
        <v>881</v>
      </c>
      <c r="B353" s="179" t="s">
        <v>767</v>
      </c>
      <c r="C353" s="148" t="s">
        <v>539</v>
      </c>
      <c r="D353" s="171"/>
      <c r="H353" s="108"/>
      <c r="I353" s="159"/>
      <c r="J353" s="160"/>
      <c r="K353" s="161"/>
      <c r="L353" s="162"/>
      <c r="M353" s="165" t="n">
        <v>1</v>
      </c>
      <c r="N353" s="166" t="n">
        <f aca="false">4*6</f>
        <v>24</v>
      </c>
    </row>
    <row r="354" customFormat="false" ht="15" hidden="false" customHeight="false" outlineLevel="0" collapsed="false">
      <c r="A354" s="229" t="s">
        <v>882</v>
      </c>
      <c r="B354" s="179" t="s">
        <v>772</v>
      </c>
      <c r="C354" s="148" t="s">
        <v>539</v>
      </c>
      <c r="D354" s="171"/>
      <c r="H354" s="108"/>
      <c r="I354" s="159"/>
      <c r="J354" s="160"/>
      <c r="K354" s="161"/>
      <c r="L354" s="162"/>
      <c r="M354" s="165" t="n">
        <v>1</v>
      </c>
      <c r="N354" s="166" t="n">
        <f aca="false">1*2</f>
        <v>2</v>
      </c>
    </row>
    <row r="355" customFormat="false" ht="15" hidden="false" customHeight="false" outlineLevel="0" collapsed="false">
      <c r="A355" s="229" t="s">
        <v>883</v>
      </c>
      <c r="B355" s="179" t="s">
        <v>769</v>
      </c>
      <c r="C355" s="148" t="s">
        <v>539</v>
      </c>
      <c r="D355" s="171"/>
      <c r="H355" s="108"/>
      <c r="I355" s="159"/>
      <c r="J355" s="160"/>
      <c r="K355" s="161"/>
      <c r="L355" s="162"/>
      <c r="M355" s="165" t="n">
        <v>1</v>
      </c>
      <c r="N355" s="166" t="n">
        <f aca="false">2*1</f>
        <v>2</v>
      </c>
    </row>
    <row r="356" customFormat="false" ht="15" hidden="false" customHeight="false" outlineLevel="0" collapsed="false">
      <c r="A356" s="229" t="s">
        <v>884</v>
      </c>
      <c r="B356" s="179" t="s">
        <v>767</v>
      </c>
      <c r="C356" s="148" t="s">
        <v>539</v>
      </c>
      <c r="D356" s="171"/>
      <c r="H356" s="108"/>
      <c r="I356" s="159"/>
      <c r="J356" s="160"/>
      <c r="K356" s="161"/>
      <c r="L356" s="162"/>
      <c r="M356" s="165" t="n">
        <v>1</v>
      </c>
      <c r="N356" s="166" t="n">
        <f aca="false">6*2</f>
        <v>12</v>
      </c>
    </row>
    <row r="357" customFormat="false" ht="15" hidden="false" customHeight="false" outlineLevel="0" collapsed="false">
      <c r="A357" s="229" t="s">
        <v>885</v>
      </c>
      <c r="B357" s="179" t="s">
        <v>772</v>
      </c>
      <c r="C357" s="148" t="s">
        <v>539</v>
      </c>
      <c r="D357" s="171"/>
      <c r="H357" s="108"/>
      <c r="I357" s="159"/>
      <c r="J357" s="160"/>
      <c r="K357" s="161"/>
      <c r="L357" s="162"/>
      <c r="M357" s="165" t="n">
        <v>1</v>
      </c>
      <c r="N357" s="166" t="n">
        <f aca="false">2*1</f>
        <v>2</v>
      </c>
    </row>
    <row r="358" customFormat="false" ht="15" hidden="false" customHeight="false" outlineLevel="0" collapsed="false">
      <c r="A358" s="229" t="s">
        <v>886</v>
      </c>
      <c r="B358" s="149" t="s">
        <v>786</v>
      </c>
      <c r="C358" s="148" t="s">
        <v>541</v>
      </c>
      <c r="D358" s="171"/>
      <c r="F358" s="149" t="n">
        <v>231</v>
      </c>
      <c r="G358" s="149" t="s">
        <v>433</v>
      </c>
      <c r="H358" s="108" t="n">
        <v>120</v>
      </c>
      <c r="I358" s="159" t="n">
        <v>231</v>
      </c>
      <c r="J358" s="160" t="n">
        <v>231</v>
      </c>
      <c r="K358" s="161" t="n">
        <v>231</v>
      </c>
      <c r="L358" s="162" t="n">
        <v>231</v>
      </c>
      <c r="M358" s="165" t="n">
        <v>3</v>
      </c>
      <c r="N358" s="166" t="n">
        <f aca="false">1+2+6+6</f>
        <v>15</v>
      </c>
    </row>
    <row r="359" customFormat="false" ht="15" hidden="false" customHeight="false" outlineLevel="0" collapsed="false">
      <c r="A359" s="229" t="s">
        <v>887</v>
      </c>
      <c r="B359" s="149" t="s">
        <v>786</v>
      </c>
      <c r="C359" s="148" t="s">
        <v>541</v>
      </c>
      <c r="D359" s="171"/>
      <c r="H359" s="108"/>
      <c r="I359" s="159"/>
      <c r="J359" s="160"/>
      <c r="K359" s="161"/>
      <c r="L359" s="162"/>
      <c r="M359" s="165" t="n">
        <v>4</v>
      </c>
      <c r="N359" s="166" t="n">
        <f aca="false">1+4+6+6+6</f>
        <v>23</v>
      </c>
    </row>
    <row r="360" customFormat="false" ht="15" hidden="false" customHeight="false" outlineLevel="0" collapsed="false">
      <c r="A360" s="229" t="s">
        <v>888</v>
      </c>
      <c r="B360" s="149" t="s">
        <v>786</v>
      </c>
      <c r="C360" s="148" t="s">
        <v>541</v>
      </c>
      <c r="D360" s="171"/>
      <c r="H360" s="108"/>
      <c r="I360" s="159"/>
      <c r="J360" s="160"/>
      <c r="K360" s="161"/>
      <c r="L360" s="162"/>
      <c r="M360" s="165" t="n">
        <v>3</v>
      </c>
      <c r="N360" s="166" t="n">
        <f aca="false">1+4+6+6</f>
        <v>17</v>
      </c>
    </row>
    <row r="361" customFormat="false" ht="15" hidden="false" customHeight="false" outlineLevel="0" collapsed="false">
      <c r="A361" s="230" t="s">
        <v>889</v>
      </c>
      <c r="B361" s="149" t="s">
        <v>790</v>
      </c>
      <c r="C361" s="148" t="s">
        <v>541</v>
      </c>
      <c r="D361" s="171"/>
      <c r="F361" s="149" t="n">
        <v>16</v>
      </c>
      <c r="G361" s="149" t="s">
        <v>433</v>
      </c>
      <c r="H361" s="108" t="n">
        <v>120</v>
      </c>
      <c r="I361" s="159" t="n">
        <v>16</v>
      </c>
      <c r="J361" s="160" t="n">
        <v>16</v>
      </c>
      <c r="K361" s="161" t="n">
        <v>16</v>
      </c>
      <c r="L361" s="162" t="n">
        <v>16</v>
      </c>
      <c r="M361" s="165" t="n">
        <v>1</v>
      </c>
      <c r="N361" s="166" t="n">
        <f aca="false">1+2</f>
        <v>3</v>
      </c>
    </row>
    <row r="362" customFormat="false" ht="15" hidden="false" customHeight="false" outlineLevel="0" collapsed="false">
      <c r="A362" s="231" t="s">
        <v>876</v>
      </c>
      <c r="B362" s="149" t="s">
        <v>791</v>
      </c>
      <c r="C362" s="148" t="s">
        <v>539</v>
      </c>
      <c r="D362" s="171"/>
      <c r="F362" s="149" t="n">
        <v>28</v>
      </c>
      <c r="G362" s="149" t="s">
        <v>433</v>
      </c>
      <c r="H362" s="108" t="n">
        <v>120</v>
      </c>
      <c r="I362" s="159" t="n">
        <v>28</v>
      </c>
      <c r="J362" s="160" t="n">
        <v>28</v>
      </c>
      <c r="K362" s="161" t="n">
        <v>28</v>
      </c>
      <c r="L362" s="162" t="n">
        <v>28</v>
      </c>
      <c r="M362" s="165" t="n">
        <v>1</v>
      </c>
      <c r="N362" s="166" t="n">
        <v>2</v>
      </c>
    </row>
    <row r="363" customFormat="false" ht="15" hidden="false" customHeight="false" outlineLevel="0" collapsed="false">
      <c r="A363" s="231" t="s">
        <v>882</v>
      </c>
      <c r="B363" s="149" t="s">
        <v>791</v>
      </c>
      <c r="C363" s="148" t="s">
        <v>539</v>
      </c>
      <c r="D363" s="171"/>
      <c r="H363" s="108"/>
      <c r="I363" s="159"/>
      <c r="J363" s="160"/>
      <c r="K363" s="161"/>
      <c r="L363" s="162"/>
      <c r="M363" s="165" t="n">
        <v>1</v>
      </c>
      <c r="N363" s="166" t="n">
        <f aca="false">2*1</f>
        <v>2</v>
      </c>
    </row>
    <row r="364" customFormat="false" ht="15" hidden="false" customHeight="false" outlineLevel="0" collapsed="false">
      <c r="A364" s="231" t="s">
        <v>873</v>
      </c>
      <c r="B364" s="149" t="s">
        <v>791</v>
      </c>
      <c r="C364" s="148" t="s">
        <v>539</v>
      </c>
      <c r="D364" s="171"/>
      <c r="H364" s="108"/>
      <c r="I364" s="159"/>
      <c r="J364" s="160"/>
      <c r="K364" s="161"/>
      <c r="L364" s="162"/>
      <c r="M364" s="165" t="n">
        <v>1</v>
      </c>
      <c r="N364" s="166" t="n">
        <f aca="false">2*1</f>
        <v>2</v>
      </c>
    </row>
    <row r="365" customFormat="false" ht="15" hidden="false" customHeight="false" outlineLevel="0" collapsed="false">
      <c r="A365" s="232" t="s">
        <v>890</v>
      </c>
      <c r="B365" s="149" t="s">
        <v>793</v>
      </c>
      <c r="C365" s="148" t="s">
        <v>539</v>
      </c>
      <c r="D365" s="171"/>
      <c r="F365" s="149" t="n">
        <v>25</v>
      </c>
      <c r="G365" s="149" t="s">
        <v>433</v>
      </c>
      <c r="H365" s="108" t="n">
        <v>120</v>
      </c>
      <c r="I365" s="159" t="n">
        <v>25</v>
      </c>
      <c r="J365" s="160" t="n">
        <v>25</v>
      </c>
      <c r="K365" s="161" t="n">
        <v>25</v>
      </c>
      <c r="L365" s="162" t="n">
        <v>25</v>
      </c>
      <c r="M365" s="165" t="n">
        <v>1</v>
      </c>
      <c r="N365" s="166" t="n">
        <f aca="false">2*1</f>
        <v>2</v>
      </c>
    </row>
    <row r="366" customFormat="false" ht="15" hidden="false" customHeight="false" outlineLevel="0" collapsed="false">
      <c r="A366" s="229" t="s">
        <v>891</v>
      </c>
      <c r="B366" s="149" t="s">
        <v>793</v>
      </c>
      <c r="C366" s="148" t="s">
        <v>539</v>
      </c>
      <c r="D366" s="171"/>
      <c r="H366" s="108"/>
      <c r="I366" s="159"/>
      <c r="J366" s="160"/>
      <c r="K366" s="161"/>
      <c r="L366" s="162"/>
      <c r="M366" s="165" t="n">
        <v>1</v>
      </c>
      <c r="N366" s="166" t="n">
        <v>2</v>
      </c>
    </row>
    <row r="367" customFormat="false" ht="15" hidden="false" customHeight="false" outlineLevel="0" collapsed="false">
      <c r="A367" s="229" t="s">
        <v>892</v>
      </c>
      <c r="B367" s="149" t="s">
        <v>793</v>
      </c>
      <c r="C367" s="148" t="s">
        <v>539</v>
      </c>
      <c r="D367" s="171"/>
      <c r="H367" s="108"/>
      <c r="I367" s="159"/>
      <c r="J367" s="160"/>
      <c r="K367" s="161"/>
      <c r="L367" s="162"/>
      <c r="M367" s="165" t="n">
        <v>1</v>
      </c>
      <c r="N367" s="166" t="n">
        <f aca="false">1*2</f>
        <v>2</v>
      </c>
    </row>
    <row r="368" customFormat="false" ht="15" hidden="false" customHeight="false" outlineLevel="0" collapsed="false">
      <c r="A368" s="231" t="s">
        <v>893</v>
      </c>
      <c r="B368" s="149" t="s">
        <v>797</v>
      </c>
      <c r="C368" s="148" t="s">
        <v>536</v>
      </c>
      <c r="D368" s="171"/>
      <c r="F368" s="149" t="n">
        <v>25</v>
      </c>
      <c r="G368" s="149" t="s">
        <v>433</v>
      </c>
      <c r="H368" s="108" t="n">
        <v>120</v>
      </c>
      <c r="I368" s="159" t="n">
        <v>25</v>
      </c>
      <c r="J368" s="160" t="n">
        <v>25</v>
      </c>
      <c r="K368" s="161" t="n">
        <v>25</v>
      </c>
      <c r="L368" s="162" t="n">
        <v>25</v>
      </c>
      <c r="M368" s="165" t="n">
        <v>0</v>
      </c>
      <c r="N368" s="166" t="n">
        <f aca="false">2*1</f>
        <v>2</v>
      </c>
    </row>
    <row r="369" customFormat="false" ht="15" hidden="false" customHeight="false" outlineLevel="0" collapsed="false">
      <c r="A369" s="231" t="s">
        <v>894</v>
      </c>
      <c r="B369" s="149" t="s">
        <v>797</v>
      </c>
      <c r="C369" s="148" t="s">
        <v>536</v>
      </c>
      <c r="D369" s="171"/>
      <c r="H369" s="108"/>
      <c r="I369" s="159"/>
      <c r="J369" s="160"/>
      <c r="K369" s="161"/>
      <c r="L369" s="162"/>
      <c r="M369" s="165" t="n">
        <v>0</v>
      </c>
      <c r="N369" s="166" t="n">
        <f aca="false">2*1</f>
        <v>2</v>
      </c>
    </row>
    <row r="370" customFormat="false" ht="15" hidden="false" customHeight="false" outlineLevel="0" collapsed="false">
      <c r="A370" s="231" t="s">
        <v>895</v>
      </c>
      <c r="B370" s="149" t="s">
        <v>797</v>
      </c>
      <c r="C370" s="148" t="s">
        <v>536</v>
      </c>
      <c r="D370" s="171"/>
      <c r="H370" s="108"/>
      <c r="I370" s="159"/>
      <c r="J370" s="160"/>
      <c r="K370" s="161"/>
      <c r="L370" s="162"/>
      <c r="M370" s="165" t="n">
        <v>0</v>
      </c>
      <c r="N370" s="166" t="n">
        <f aca="false">2*1</f>
        <v>2</v>
      </c>
    </row>
    <row r="371" customFormat="false" ht="15" hidden="false" customHeight="false" outlineLevel="0" collapsed="false">
      <c r="A371" s="229" t="s">
        <v>896</v>
      </c>
      <c r="B371" s="149" t="s">
        <v>689</v>
      </c>
      <c r="C371" s="148" t="s">
        <v>472</v>
      </c>
      <c r="D371" s="171"/>
      <c r="F371" s="149" t="n">
        <v>56</v>
      </c>
      <c r="G371" s="149" t="s">
        <v>433</v>
      </c>
      <c r="H371" s="108" t="n">
        <v>112</v>
      </c>
      <c r="I371" s="159"/>
      <c r="J371" s="160" t="n">
        <v>56</v>
      </c>
      <c r="K371" s="161" t="n">
        <v>56</v>
      </c>
      <c r="L371" s="162" t="n">
        <v>56</v>
      </c>
      <c r="M371" s="165" t="n">
        <v>0</v>
      </c>
      <c r="N371" s="166"/>
    </row>
    <row r="372" customFormat="false" ht="15" hidden="false" customHeight="false" outlineLevel="0" collapsed="false">
      <c r="A372" s="229" t="s">
        <v>897</v>
      </c>
      <c r="B372" s="149" t="s">
        <v>689</v>
      </c>
      <c r="C372" s="148" t="s">
        <v>472</v>
      </c>
      <c r="D372" s="171"/>
      <c r="H372" s="108"/>
      <c r="I372" s="159"/>
      <c r="J372" s="160"/>
      <c r="K372" s="161"/>
      <c r="L372" s="162"/>
      <c r="M372" s="165" t="n">
        <v>0</v>
      </c>
      <c r="N372" s="166"/>
    </row>
    <row r="373" customFormat="false" ht="15" hidden="false" customHeight="false" outlineLevel="0" collapsed="false">
      <c r="A373" s="229" t="s">
        <v>898</v>
      </c>
      <c r="B373" s="179" t="s">
        <v>803</v>
      </c>
      <c r="C373" s="148" t="s">
        <v>472</v>
      </c>
      <c r="D373" s="171"/>
      <c r="H373" s="108"/>
      <c r="I373" s="159"/>
      <c r="J373" s="160"/>
      <c r="K373" s="161"/>
      <c r="L373" s="162"/>
      <c r="M373" s="165" t="n">
        <v>0</v>
      </c>
      <c r="N373" s="166"/>
    </row>
    <row r="374" customFormat="false" ht="15" hidden="false" customHeight="false" outlineLevel="0" collapsed="false">
      <c r="A374" s="229" t="s">
        <v>899</v>
      </c>
      <c r="B374" s="179" t="s">
        <v>805</v>
      </c>
      <c r="C374" s="148" t="s">
        <v>472</v>
      </c>
      <c r="D374" s="171"/>
      <c r="H374" s="108"/>
      <c r="I374" s="159"/>
      <c r="J374" s="160"/>
      <c r="K374" s="161"/>
      <c r="L374" s="162"/>
      <c r="M374" s="165" t="n">
        <v>0</v>
      </c>
      <c r="N374" s="166"/>
    </row>
    <row r="375" customFormat="false" ht="15" hidden="false" customHeight="false" outlineLevel="0" collapsed="false">
      <c r="A375" s="229" t="s">
        <v>900</v>
      </c>
      <c r="B375" s="179" t="s">
        <v>689</v>
      </c>
      <c r="C375" s="148" t="s">
        <v>472</v>
      </c>
      <c r="D375" s="171"/>
      <c r="H375" s="108"/>
      <c r="I375" s="159"/>
      <c r="J375" s="160"/>
      <c r="K375" s="161"/>
      <c r="L375" s="162"/>
      <c r="M375" s="165" t="n">
        <v>0</v>
      </c>
      <c r="N375" s="166"/>
    </row>
    <row r="376" customFormat="false" ht="15" hidden="false" customHeight="false" outlineLevel="0" collapsed="false">
      <c r="A376" s="229" t="s">
        <v>901</v>
      </c>
      <c r="B376" s="179" t="s">
        <v>689</v>
      </c>
      <c r="C376" s="148" t="s">
        <v>472</v>
      </c>
      <c r="D376" s="171"/>
      <c r="H376" s="108"/>
      <c r="I376" s="159"/>
      <c r="J376" s="160"/>
      <c r="K376" s="161"/>
      <c r="L376" s="162"/>
      <c r="M376" s="165" t="n">
        <v>0</v>
      </c>
      <c r="N376" s="166"/>
    </row>
    <row r="377" customFormat="false" ht="15" hidden="false" customHeight="false" outlineLevel="0" collapsed="false">
      <c r="A377" s="229" t="s">
        <v>902</v>
      </c>
      <c r="B377" s="149" t="s">
        <v>693</v>
      </c>
      <c r="C377" s="148" t="s">
        <v>472</v>
      </c>
      <c r="D377" s="171"/>
      <c r="F377" s="149" t="n">
        <v>17</v>
      </c>
      <c r="G377" s="149" t="s">
        <v>449</v>
      </c>
      <c r="H377" s="108" t="n">
        <v>2</v>
      </c>
      <c r="I377" s="159" t="n">
        <v>17</v>
      </c>
      <c r="J377" s="160" t="n">
        <v>17</v>
      </c>
      <c r="K377" s="161" t="n">
        <v>17</v>
      </c>
      <c r="L377" s="162" t="n">
        <v>17</v>
      </c>
      <c r="M377" s="165" t="n">
        <v>0</v>
      </c>
      <c r="N377" s="166" t="n">
        <v>1</v>
      </c>
    </row>
    <row r="378" customFormat="false" ht="15" hidden="false" customHeight="false" outlineLevel="0" collapsed="false">
      <c r="A378" s="229" t="s">
        <v>903</v>
      </c>
      <c r="B378" s="149" t="s">
        <v>693</v>
      </c>
      <c r="C378" s="148" t="s">
        <v>472</v>
      </c>
      <c r="D378" s="171"/>
      <c r="H378" s="108"/>
      <c r="I378" s="159"/>
      <c r="J378" s="160"/>
      <c r="K378" s="161"/>
      <c r="L378" s="162"/>
      <c r="M378" s="165" t="n">
        <v>0</v>
      </c>
      <c r="N378" s="166" t="n">
        <v>1</v>
      </c>
    </row>
    <row r="379" customFormat="false" ht="15" hidden="false" customHeight="false" outlineLevel="0" collapsed="false">
      <c r="A379" s="229" t="s">
        <v>904</v>
      </c>
      <c r="B379" s="149" t="s">
        <v>693</v>
      </c>
      <c r="C379" s="148" t="s">
        <v>472</v>
      </c>
      <c r="D379" s="171"/>
      <c r="H379" s="108"/>
      <c r="I379" s="159"/>
      <c r="J379" s="160"/>
      <c r="K379" s="161"/>
      <c r="L379" s="162"/>
      <c r="M379" s="165" t="n">
        <v>0</v>
      </c>
      <c r="N379" s="166" t="n">
        <v>1</v>
      </c>
    </row>
    <row r="380" customFormat="false" ht="15" hidden="false" customHeight="false" outlineLevel="0" collapsed="false">
      <c r="A380" s="229" t="s">
        <v>905</v>
      </c>
      <c r="B380" s="149" t="s">
        <v>812</v>
      </c>
      <c r="C380" s="148" t="s">
        <v>472</v>
      </c>
      <c r="D380" s="171"/>
      <c r="F380" s="149" t="n">
        <v>4</v>
      </c>
      <c r="G380" s="149" t="s">
        <v>396</v>
      </c>
      <c r="H380" s="108" t="n">
        <v>152</v>
      </c>
      <c r="I380" s="159"/>
      <c r="J380" s="160" t="n">
        <v>4</v>
      </c>
      <c r="K380" s="161" t="n">
        <v>4</v>
      </c>
      <c r="L380" s="162" t="n">
        <v>4</v>
      </c>
      <c r="M380" s="165" t="n">
        <v>0</v>
      </c>
      <c r="N380" s="166" t="n">
        <v>1</v>
      </c>
    </row>
    <row r="381" customFormat="false" ht="15" hidden="false" customHeight="false" outlineLevel="0" collapsed="false">
      <c r="A381" s="229" t="s">
        <v>906</v>
      </c>
      <c r="B381" s="149" t="s">
        <v>812</v>
      </c>
      <c r="C381" s="148" t="s">
        <v>472</v>
      </c>
      <c r="D381" s="171"/>
      <c r="H381" s="108"/>
      <c r="I381" s="159"/>
      <c r="J381" s="160"/>
      <c r="K381" s="161"/>
      <c r="L381" s="162"/>
      <c r="M381" s="165" t="n">
        <v>0</v>
      </c>
      <c r="N381" s="166" t="n">
        <v>1</v>
      </c>
    </row>
    <row r="382" customFormat="false" ht="15" hidden="false" customHeight="false" outlineLevel="0" collapsed="false">
      <c r="A382" s="229" t="s">
        <v>907</v>
      </c>
      <c r="B382" s="149" t="s">
        <v>815</v>
      </c>
      <c r="C382" s="148" t="s">
        <v>816</v>
      </c>
      <c r="D382" s="171"/>
      <c r="F382" s="149" t="n">
        <v>7</v>
      </c>
      <c r="G382" s="149" t="s">
        <v>516</v>
      </c>
      <c r="H382" s="108" t="n">
        <v>44</v>
      </c>
      <c r="I382" s="159" t="n">
        <v>7</v>
      </c>
      <c r="J382" s="160" t="n">
        <v>7</v>
      </c>
      <c r="K382" s="161" t="n">
        <v>7</v>
      </c>
      <c r="L382" s="162" t="n">
        <v>7</v>
      </c>
      <c r="M382" s="165" t="n">
        <v>1</v>
      </c>
      <c r="N382" s="166" t="n">
        <v>1</v>
      </c>
    </row>
    <row r="383" customFormat="false" ht="15" hidden="false" customHeight="false" outlineLevel="0" collapsed="false">
      <c r="A383" s="229" t="s">
        <v>908</v>
      </c>
      <c r="B383" s="179" t="s">
        <v>704</v>
      </c>
      <c r="C383" s="148" t="s">
        <v>496</v>
      </c>
      <c r="D383" s="171"/>
      <c r="F383" s="149" t="n">
        <v>54</v>
      </c>
      <c r="G383" s="149" t="s">
        <v>399</v>
      </c>
      <c r="H383" s="108" t="n">
        <v>411</v>
      </c>
      <c r="I383" s="159"/>
      <c r="J383" s="160"/>
      <c r="K383" s="161"/>
      <c r="L383" s="162" t="n">
        <v>54</v>
      </c>
      <c r="M383" s="165" t="n">
        <v>0</v>
      </c>
      <c r="N383" s="166"/>
    </row>
    <row r="384" customFormat="false" ht="15" hidden="false" customHeight="false" outlineLevel="0" collapsed="false">
      <c r="A384" s="229" t="s">
        <v>909</v>
      </c>
      <c r="B384" s="179" t="s">
        <v>500</v>
      </c>
      <c r="C384" s="148" t="s">
        <v>496</v>
      </c>
      <c r="D384" s="171"/>
      <c r="H384" s="108"/>
      <c r="I384" s="159"/>
      <c r="J384" s="160"/>
      <c r="K384" s="161"/>
      <c r="L384" s="162"/>
      <c r="M384" s="165" t="n">
        <v>0</v>
      </c>
      <c r="N384" s="166"/>
    </row>
    <row r="385" customFormat="false" ht="15" hidden="false" customHeight="false" outlineLevel="0" collapsed="false">
      <c r="A385" s="229" t="s">
        <v>910</v>
      </c>
      <c r="B385" s="179" t="s">
        <v>820</v>
      </c>
      <c r="C385" s="148" t="s">
        <v>496</v>
      </c>
      <c r="D385" s="171"/>
      <c r="H385" s="108"/>
      <c r="I385" s="159"/>
      <c r="J385" s="160"/>
      <c r="K385" s="161"/>
      <c r="L385" s="162"/>
      <c r="M385" s="165" t="n">
        <v>0</v>
      </c>
      <c r="N385" s="166"/>
    </row>
    <row r="386" customFormat="false" ht="15" hidden="false" customHeight="false" outlineLevel="0" collapsed="false">
      <c r="A386" s="229" t="s">
        <v>911</v>
      </c>
      <c r="B386" s="179" t="s">
        <v>498</v>
      </c>
      <c r="C386" s="148" t="s">
        <v>496</v>
      </c>
      <c r="D386" s="171"/>
      <c r="H386" s="108"/>
      <c r="I386" s="159"/>
      <c r="J386" s="160"/>
      <c r="K386" s="161"/>
      <c r="L386" s="162"/>
      <c r="M386" s="165" t="n">
        <v>0</v>
      </c>
      <c r="N386" s="166"/>
    </row>
    <row r="387" customFormat="false" ht="15" hidden="false" customHeight="false" outlineLevel="0" collapsed="false">
      <c r="A387" s="229" t="s">
        <v>912</v>
      </c>
      <c r="B387" s="179" t="s">
        <v>495</v>
      </c>
      <c r="C387" s="148" t="s">
        <v>496</v>
      </c>
      <c r="D387" s="171"/>
      <c r="H387" s="108"/>
      <c r="I387" s="159"/>
      <c r="J387" s="160"/>
      <c r="K387" s="161"/>
      <c r="L387" s="162"/>
      <c r="M387" s="165" t="n">
        <v>0</v>
      </c>
      <c r="N387" s="166"/>
    </row>
    <row r="388" customFormat="false" ht="15" hidden="false" customHeight="false" outlineLevel="0" collapsed="false">
      <c r="B388" s="149" t="s">
        <v>543</v>
      </c>
      <c r="C388" s="148" t="s">
        <v>544</v>
      </c>
      <c r="D388" s="171"/>
      <c r="F388" s="149" t="n">
        <v>72.8</v>
      </c>
      <c r="G388" s="108" t="s">
        <v>545</v>
      </c>
      <c r="H388" s="108" t="n">
        <v>201</v>
      </c>
      <c r="I388" s="159"/>
      <c r="J388" s="160"/>
      <c r="K388" s="161" t="n">
        <v>72.8</v>
      </c>
      <c r="L388" s="162"/>
      <c r="M388" s="165" t="n">
        <v>0</v>
      </c>
      <c r="N388" s="166"/>
    </row>
    <row r="389" customFormat="false" ht="15" hidden="false" customHeight="false" outlineLevel="0" collapsed="false">
      <c r="B389" s="149" t="s">
        <v>708</v>
      </c>
      <c r="C389" s="148" t="s">
        <v>544</v>
      </c>
      <c r="D389" s="171"/>
      <c r="F389" s="149" t="n">
        <v>231.2</v>
      </c>
      <c r="G389" s="108" t="s">
        <v>545</v>
      </c>
      <c r="H389" s="108" t="n">
        <v>201</v>
      </c>
      <c r="I389" s="159"/>
      <c r="J389" s="160"/>
      <c r="K389" s="161" t="n">
        <v>231.2</v>
      </c>
      <c r="L389" s="162"/>
      <c r="M389" s="165" t="n">
        <v>0</v>
      </c>
      <c r="N389" s="166"/>
    </row>
    <row r="390" customFormat="false" ht="15" hidden="false" customHeight="false" outlineLevel="0" collapsed="false">
      <c r="B390" s="149" t="s">
        <v>709</v>
      </c>
      <c r="C390" s="148" t="s">
        <v>544</v>
      </c>
      <c r="D390" s="171"/>
      <c r="F390" s="149" t="n">
        <v>90</v>
      </c>
      <c r="G390" s="108" t="s">
        <v>545</v>
      </c>
      <c r="H390" s="108" t="n">
        <v>202</v>
      </c>
      <c r="I390" s="159"/>
      <c r="J390" s="160"/>
      <c r="K390" s="161"/>
      <c r="L390" s="162"/>
      <c r="M390" s="165" t="n">
        <v>0</v>
      </c>
      <c r="N390" s="166"/>
    </row>
    <row r="391" customFormat="false" ht="15" hidden="false" customHeight="false" outlineLevel="0" collapsed="false">
      <c r="A391" s="233" t="s">
        <v>913</v>
      </c>
      <c r="B391" s="179" t="s">
        <v>712</v>
      </c>
      <c r="C391" s="148" t="s">
        <v>448</v>
      </c>
      <c r="D391" s="171"/>
      <c r="F391" s="149" t="n">
        <v>650</v>
      </c>
      <c r="G391" s="149" t="s">
        <v>449</v>
      </c>
      <c r="H391" s="108" t="n">
        <v>1</v>
      </c>
      <c r="I391" s="159" t="n">
        <v>650</v>
      </c>
      <c r="J391" s="160" t="n">
        <v>650</v>
      </c>
      <c r="K391" s="161" t="n">
        <v>650</v>
      </c>
      <c r="L391" s="162" t="n">
        <v>650</v>
      </c>
      <c r="M391" s="165" t="n">
        <v>1</v>
      </c>
      <c r="N391" s="166" t="n">
        <f aca="false">3+3+1</f>
        <v>7</v>
      </c>
    </row>
    <row r="392" customFormat="false" ht="15" hidden="false" customHeight="false" outlineLevel="0" collapsed="false">
      <c r="A392" s="233" t="s">
        <v>914</v>
      </c>
      <c r="B392" s="179" t="s">
        <v>714</v>
      </c>
      <c r="C392" s="148" t="s">
        <v>448</v>
      </c>
      <c r="D392" s="171"/>
      <c r="H392" s="108"/>
      <c r="I392" s="159"/>
      <c r="J392" s="160"/>
      <c r="K392" s="161"/>
      <c r="L392" s="162"/>
      <c r="M392" s="165" t="n">
        <v>1</v>
      </c>
      <c r="N392" s="166" t="n">
        <f aca="false">2*1</f>
        <v>2</v>
      </c>
    </row>
    <row r="393" customFormat="false" ht="15" hidden="false" customHeight="false" outlineLevel="0" collapsed="false">
      <c r="A393" s="233" t="s">
        <v>915</v>
      </c>
      <c r="B393" s="179" t="s">
        <v>714</v>
      </c>
      <c r="C393" s="148" t="s">
        <v>448</v>
      </c>
      <c r="D393" s="171"/>
      <c r="H393" s="108"/>
      <c r="I393" s="159"/>
      <c r="J393" s="160"/>
      <c r="K393" s="161"/>
      <c r="L393" s="162"/>
      <c r="M393" s="165" t="n">
        <v>1</v>
      </c>
      <c r="N393" s="166" t="n">
        <f aca="false">2*1</f>
        <v>2</v>
      </c>
    </row>
    <row r="394" customFormat="false" ht="15" hidden="false" customHeight="false" outlineLevel="0" collapsed="false">
      <c r="A394" s="233" t="s">
        <v>916</v>
      </c>
      <c r="B394" s="179" t="s">
        <v>712</v>
      </c>
      <c r="C394" s="148" t="s">
        <v>448</v>
      </c>
      <c r="D394" s="171"/>
      <c r="H394" s="108"/>
      <c r="I394" s="159"/>
      <c r="J394" s="160"/>
      <c r="K394" s="161"/>
      <c r="L394" s="162"/>
      <c r="M394" s="165" t="n">
        <v>1</v>
      </c>
      <c r="N394" s="166" t="n">
        <f aca="false">5*1</f>
        <v>5</v>
      </c>
    </row>
    <row r="395" customFormat="false" ht="15" hidden="false" customHeight="false" outlineLevel="0" collapsed="false">
      <c r="A395" s="233" t="s">
        <v>917</v>
      </c>
      <c r="B395" s="179" t="s">
        <v>712</v>
      </c>
      <c r="C395" s="148" t="s">
        <v>448</v>
      </c>
      <c r="D395" s="171"/>
      <c r="H395" s="108"/>
      <c r="I395" s="159"/>
      <c r="J395" s="160"/>
      <c r="K395" s="161"/>
      <c r="L395" s="162"/>
      <c r="M395" s="165" t="n">
        <v>1</v>
      </c>
      <c r="N395" s="166" t="n">
        <f aca="false">5*1</f>
        <v>5</v>
      </c>
    </row>
    <row r="396" customFormat="false" ht="15" hidden="false" customHeight="false" outlineLevel="0" collapsed="false">
      <c r="A396" s="233" t="s">
        <v>918</v>
      </c>
      <c r="B396" s="179" t="s">
        <v>714</v>
      </c>
      <c r="C396" s="148" t="s">
        <v>448</v>
      </c>
      <c r="D396" s="171"/>
      <c r="H396" s="108"/>
      <c r="I396" s="159"/>
      <c r="J396" s="160"/>
      <c r="K396" s="161"/>
      <c r="L396" s="162"/>
      <c r="M396" s="165" t="n">
        <v>1</v>
      </c>
      <c r="N396" s="166" t="n">
        <f aca="false">2*1</f>
        <v>2</v>
      </c>
    </row>
    <row r="397" customFormat="false" ht="15" hidden="false" customHeight="false" outlineLevel="0" collapsed="false">
      <c r="A397" s="233" t="s">
        <v>919</v>
      </c>
      <c r="B397" s="179" t="s">
        <v>714</v>
      </c>
      <c r="C397" s="148" t="s">
        <v>448</v>
      </c>
      <c r="D397" s="171"/>
      <c r="H397" s="108"/>
      <c r="I397" s="159"/>
      <c r="J397" s="160"/>
      <c r="K397" s="161"/>
      <c r="L397" s="162"/>
      <c r="M397" s="165" t="n">
        <v>1</v>
      </c>
      <c r="N397" s="166" t="n">
        <f aca="false">2*1</f>
        <v>2</v>
      </c>
    </row>
    <row r="398" customFormat="false" ht="15" hidden="false" customHeight="false" outlineLevel="0" collapsed="false">
      <c r="A398" s="233" t="s">
        <v>920</v>
      </c>
      <c r="B398" s="179" t="s">
        <v>712</v>
      </c>
      <c r="C398" s="148" t="s">
        <v>448</v>
      </c>
      <c r="D398" s="171"/>
      <c r="H398" s="108"/>
      <c r="I398" s="159"/>
      <c r="J398" s="160"/>
      <c r="K398" s="161"/>
      <c r="L398" s="162"/>
      <c r="M398" s="165" t="n">
        <v>1</v>
      </c>
      <c r="N398" s="166" t="n">
        <f aca="false">4*1</f>
        <v>4</v>
      </c>
    </row>
    <row r="399" customFormat="false" ht="15" hidden="false" customHeight="false" outlineLevel="0" collapsed="false">
      <c r="A399" s="233" t="s">
        <v>921</v>
      </c>
      <c r="B399" s="179" t="s">
        <v>712</v>
      </c>
      <c r="C399" s="148" t="s">
        <v>448</v>
      </c>
      <c r="D399" s="171"/>
      <c r="H399" s="108"/>
      <c r="I399" s="159"/>
      <c r="J399" s="160"/>
      <c r="K399" s="161"/>
      <c r="L399" s="162"/>
      <c r="M399" s="165" t="n">
        <v>1</v>
      </c>
      <c r="N399" s="166" t="n">
        <f aca="false">3*2</f>
        <v>6</v>
      </c>
    </row>
    <row r="400" customFormat="false" ht="15" hidden="false" customHeight="false" outlineLevel="0" collapsed="false">
      <c r="A400" s="233" t="s">
        <v>922</v>
      </c>
      <c r="B400" s="179" t="s">
        <v>712</v>
      </c>
      <c r="C400" s="148" t="s">
        <v>448</v>
      </c>
      <c r="D400" s="171"/>
      <c r="H400" s="108"/>
      <c r="I400" s="159"/>
      <c r="J400" s="160"/>
      <c r="K400" s="161"/>
      <c r="L400" s="162"/>
      <c r="M400" s="165" t="n">
        <v>1</v>
      </c>
      <c r="N400" s="166" t="n">
        <f aca="false">2*4</f>
        <v>8</v>
      </c>
    </row>
    <row r="401" customFormat="false" ht="15" hidden="false" customHeight="false" outlineLevel="0" collapsed="false">
      <c r="A401" s="233" t="s">
        <v>923</v>
      </c>
      <c r="B401" s="179" t="s">
        <v>712</v>
      </c>
      <c r="C401" s="148" t="s">
        <v>448</v>
      </c>
      <c r="D401" s="171"/>
      <c r="H401" s="108"/>
      <c r="I401" s="159"/>
      <c r="J401" s="160"/>
      <c r="K401" s="161"/>
      <c r="L401" s="162"/>
      <c r="M401" s="165" t="n">
        <v>1</v>
      </c>
      <c r="N401" s="166" t="n">
        <f aca="false">2*2</f>
        <v>4</v>
      </c>
    </row>
    <row r="402" customFormat="false" ht="15" hidden="false" customHeight="false" outlineLevel="0" collapsed="false">
      <c r="A402" s="233" t="s">
        <v>924</v>
      </c>
      <c r="B402" s="179" t="s">
        <v>712</v>
      </c>
      <c r="C402" s="148" t="s">
        <v>448</v>
      </c>
      <c r="D402" s="171"/>
      <c r="H402" s="108"/>
      <c r="I402" s="159"/>
      <c r="J402" s="160"/>
      <c r="K402" s="161"/>
      <c r="L402" s="162"/>
      <c r="M402" s="165" t="n">
        <v>1</v>
      </c>
      <c r="N402" s="166" t="n">
        <f aca="false">2+3</f>
        <v>5</v>
      </c>
    </row>
    <row r="403" customFormat="false" ht="15" hidden="false" customHeight="false" outlineLevel="0" collapsed="false">
      <c r="A403" s="233" t="s">
        <v>925</v>
      </c>
      <c r="B403" s="179" t="s">
        <v>714</v>
      </c>
      <c r="C403" s="148" t="s">
        <v>448</v>
      </c>
      <c r="D403" s="171"/>
      <c r="H403" s="108"/>
      <c r="I403" s="159"/>
      <c r="J403" s="160"/>
      <c r="K403" s="161"/>
      <c r="L403" s="162"/>
      <c r="M403" s="165" t="n">
        <v>1</v>
      </c>
      <c r="N403" s="166" t="n">
        <f aca="false">2/1</f>
        <v>2</v>
      </c>
    </row>
    <row r="404" customFormat="false" ht="15" hidden="false" customHeight="false" outlineLevel="0" collapsed="false">
      <c r="A404" s="233" t="s">
        <v>926</v>
      </c>
      <c r="B404" s="179" t="s">
        <v>714</v>
      </c>
      <c r="C404" s="148" t="s">
        <v>448</v>
      </c>
      <c r="D404" s="171"/>
      <c r="H404" s="108"/>
      <c r="I404" s="159"/>
      <c r="J404" s="160"/>
      <c r="K404" s="161"/>
      <c r="L404" s="162"/>
      <c r="M404" s="165" t="n">
        <v>1</v>
      </c>
      <c r="N404" s="166" t="n">
        <f aca="false">2*1</f>
        <v>2</v>
      </c>
    </row>
    <row r="405" customFormat="false" ht="15" hidden="false" customHeight="false" outlineLevel="0" collapsed="false">
      <c r="A405" s="233" t="s">
        <v>927</v>
      </c>
      <c r="B405" s="179" t="s">
        <v>712</v>
      </c>
      <c r="C405" s="148" t="s">
        <v>448</v>
      </c>
      <c r="D405" s="171"/>
      <c r="H405" s="108"/>
      <c r="I405" s="159"/>
      <c r="J405" s="160"/>
      <c r="K405" s="161"/>
      <c r="L405" s="162"/>
      <c r="M405" s="165" t="n">
        <v>1</v>
      </c>
      <c r="N405" s="166" t="n">
        <f aca="false">3*1</f>
        <v>3</v>
      </c>
    </row>
    <row r="406" customFormat="false" ht="15" hidden="false" customHeight="false" outlineLevel="0" collapsed="false">
      <c r="A406" s="233" t="s">
        <v>928</v>
      </c>
      <c r="B406" s="179" t="s">
        <v>712</v>
      </c>
      <c r="C406" s="148" t="s">
        <v>448</v>
      </c>
      <c r="D406" s="171"/>
      <c r="H406" s="108"/>
      <c r="I406" s="159"/>
      <c r="J406" s="160"/>
      <c r="K406" s="161"/>
      <c r="L406" s="162"/>
      <c r="M406" s="165" t="n">
        <v>1</v>
      </c>
      <c r="N406" s="166" t="n">
        <f aca="false">3*1</f>
        <v>3</v>
      </c>
    </row>
    <row r="407" customFormat="false" ht="15" hidden="false" customHeight="false" outlineLevel="0" collapsed="false">
      <c r="A407" s="233" t="s">
        <v>929</v>
      </c>
      <c r="B407" s="179" t="s">
        <v>714</v>
      </c>
      <c r="C407" s="148" t="s">
        <v>448</v>
      </c>
      <c r="D407" s="171"/>
      <c r="H407" s="108"/>
      <c r="I407" s="159"/>
      <c r="J407" s="160"/>
      <c r="K407" s="161"/>
      <c r="L407" s="162"/>
      <c r="M407" s="165" t="n">
        <v>1</v>
      </c>
      <c r="N407" s="166" t="n">
        <f aca="false">2*1</f>
        <v>2</v>
      </c>
    </row>
    <row r="408" customFormat="false" ht="15" hidden="false" customHeight="false" outlineLevel="0" collapsed="false">
      <c r="A408" s="233" t="s">
        <v>930</v>
      </c>
      <c r="B408" s="179" t="s">
        <v>714</v>
      </c>
      <c r="C408" s="148" t="s">
        <v>448</v>
      </c>
      <c r="D408" s="171"/>
      <c r="H408" s="108"/>
      <c r="I408" s="159"/>
      <c r="J408" s="160"/>
      <c r="K408" s="161"/>
      <c r="L408" s="162"/>
      <c r="M408" s="165" t="n">
        <v>1</v>
      </c>
      <c r="N408" s="166" t="n">
        <f aca="false">2*1</f>
        <v>2</v>
      </c>
    </row>
    <row r="409" customFormat="false" ht="15" hidden="false" customHeight="false" outlineLevel="0" collapsed="false">
      <c r="A409" s="233" t="s">
        <v>931</v>
      </c>
      <c r="B409" s="179" t="s">
        <v>714</v>
      </c>
      <c r="C409" s="148" t="s">
        <v>448</v>
      </c>
      <c r="D409" s="171"/>
      <c r="H409" s="108"/>
      <c r="I409" s="159"/>
      <c r="J409" s="160"/>
      <c r="K409" s="161"/>
      <c r="L409" s="162"/>
      <c r="M409" s="165" t="n">
        <v>1</v>
      </c>
      <c r="N409" s="166" t="n">
        <f aca="false">2*1</f>
        <v>2</v>
      </c>
    </row>
    <row r="410" customFormat="false" ht="15" hidden="false" customHeight="false" outlineLevel="0" collapsed="false">
      <c r="A410" s="233" t="s">
        <v>932</v>
      </c>
      <c r="B410" s="179" t="s">
        <v>714</v>
      </c>
      <c r="C410" s="148" t="s">
        <v>448</v>
      </c>
      <c r="D410" s="171"/>
      <c r="H410" s="108"/>
      <c r="I410" s="159"/>
      <c r="J410" s="160"/>
      <c r="K410" s="161"/>
      <c r="L410" s="162"/>
      <c r="M410" s="165" t="n">
        <v>1</v>
      </c>
      <c r="N410" s="166" t="n">
        <f aca="false">3*1</f>
        <v>3</v>
      </c>
    </row>
    <row r="411" customFormat="false" ht="15" hidden="false" customHeight="false" outlineLevel="0" collapsed="false">
      <c r="A411" s="233" t="s">
        <v>933</v>
      </c>
      <c r="B411" s="179" t="s">
        <v>714</v>
      </c>
      <c r="C411" s="148" t="s">
        <v>448</v>
      </c>
      <c r="D411" s="171"/>
      <c r="H411" s="108"/>
      <c r="I411" s="159"/>
      <c r="J411" s="160"/>
      <c r="K411" s="161"/>
      <c r="L411" s="162"/>
      <c r="M411" s="165" t="n">
        <v>1</v>
      </c>
      <c r="N411" s="166" t="n">
        <f aca="false">2*1</f>
        <v>2</v>
      </c>
    </row>
    <row r="412" customFormat="false" ht="15" hidden="false" customHeight="false" outlineLevel="0" collapsed="false">
      <c r="A412" s="233" t="s">
        <v>934</v>
      </c>
      <c r="B412" s="179" t="s">
        <v>712</v>
      </c>
      <c r="C412" s="148" t="s">
        <v>448</v>
      </c>
      <c r="D412" s="171"/>
      <c r="H412" s="108"/>
      <c r="I412" s="159"/>
      <c r="J412" s="160"/>
      <c r="K412" s="161"/>
      <c r="L412" s="162"/>
      <c r="M412" s="165" t="n">
        <v>1</v>
      </c>
      <c r="N412" s="166" t="n">
        <f aca="false">2+3</f>
        <v>5</v>
      </c>
    </row>
    <row r="413" customFormat="false" ht="15" hidden="false" customHeight="false" outlineLevel="0" collapsed="false">
      <c r="A413" s="233" t="s">
        <v>935</v>
      </c>
      <c r="B413" s="179" t="s">
        <v>712</v>
      </c>
      <c r="C413" s="148" t="s">
        <v>448</v>
      </c>
      <c r="D413" s="171"/>
      <c r="H413" s="108"/>
      <c r="I413" s="159"/>
      <c r="J413" s="160"/>
      <c r="K413" s="161"/>
      <c r="L413" s="162"/>
      <c r="M413" s="165" t="n">
        <v>1</v>
      </c>
      <c r="N413" s="166" t="n">
        <f aca="false">3+3+1</f>
        <v>7</v>
      </c>
    </row>
    <row r="414" customFormat="false" ht="15" hidden="false" customHeight="false" outlineLevel="0" collapsed="false">
      <c r="A414" s="233" t="s">
        <v>936</v>
      </c>
      <c r="B414" s="179" t="s">
        <v>712</v>
      </c>
      <c r="C414" s="148" t="s">
        <v>448</v>
      </c>
      <c r="D414" s="171"/>
      <c r="H414" s="108"/>
      <c r="I414" s="159"/>
      <c r="J414" s="160"/>
      <c r="K414" s="161"/>
      <c r="L414" s="162"/>
      <c r="M414" s="165" t="n">
        <v>1</v>
      </c>
      <c r="N414" s="166" t="n">
        <f aca="false">3+3</f>
        <v>6</v>
      </c>
    </row>
    <row r="415" customFormat="false" ht="15" hidden="false" customHeight="false" outlineLevel="0" collapsed="false">
      <c r="A415" s="233" t="s">
        <v>937</v>
      </c>
      <c r="B415" s="179" t="s">
        <v>712</v>
      </c>
      <c r="C415" s="148" t="s">
        <v>448</v>
      </c>
      <c r="D415" s="171"/>
      <c r="H415" s="108"/>
      <c r="I415" s="159"/>
      <c r="J415" s="160"/>
      <c r="K415" s="161"/>
      <c r="L415" s="162"/>
      <c r="M415" s="165" t="n">
        <v>1</v>
      </c>
      <c r="N415" s="166" t="n">
        <f aca="false">4*1</f>
        <v>4</v>
      </c>
    </row>
    <row r="416" customFormat="false" ht="15" hidden="false" customHeight="false" outlineLevel="0" collapsed="false">
      <c r="A416" s="233" t="s">
        <v>938</v>
      </c>
      <c r="B416" s="179" t="s">
        <v>714</v>
      </c>
      <c r="C416" s="148" t="s">
        <v>448</v>
      </c>
      <c r="D416" s="171"/>
      <c r="H416" s="108"/>
      <c r="I416" s="159"/>
      <c r="J416" s="160"/>
      <c r="K416" s="161"/>
      <c r="L416" s="162"/>
      <c r="M416" s="165" t="n">
        <v>1</v>
      </c>
      <c r="N416" s="166" t="n">
        <f aca="false">1+1</f>
        <v>2</v>
      </c>
    </row>
    <row r="417" customFormat="false" ht="15" hidden="false" customHeight="false" outlineLevel="0" collapsed="false">
      <c r="A417" s="233" t="s">
        <v>939</v>
      </c>
      <c r="B417" s="179" t="s">
        <v>714</v>
      </c>
      <c r="C417" s="148" t="s">
        <v>448</v>
      </c>
      <c r="D417" s="171"/>
      <c r="H417" s="108"/>
      <c r="I417" s="159"/>
      <c r="J417" s="160"/>
      <c r="K417" s="161"/>
      <c r="L417" s="162"/>
      <c r="M417" s="165" t="n">
        <v>1</v>
      </c>
      <c r="N417" s="166" t="n">
        <f aca="false">1+1</f>
        <v>2</v>
      </c>
    </row>
    <row r="418" customFormat="false" ht="15" hidden="false" customHeight="false" outlineLevel="0" collapsed="false">
      <c r="A418" s="233" t="s">
        <v>940</v>
      </c>
      <c r="B418" s="179" t="s">
        <v>712</v>
      </c>
      <c r="C418" s="148" t="s">
        <v>448</v>
      </c>
      <c r="D418" s="171"/>
      <c r="H418" s="108"/>
      <c r="I418" s="159"/>
      <c r="J418" s="160"/>
      <c r="K418" s="161"/>
      <c r="L418" s="162"/>
      <c r="M418" s="165" t="n">
        <v>1</v>
      </c>
      <c r="N418" s="166" t="n">
        <f aca="false">5*1</f>
        <v>5</v>
      </c>
    </row>
    <row r="419" customFormat="false" ht="15" hidden="false" customHeight="false" outlineLevel="0" collapsed="false">
      <c r="A419" s="233" t="s">
        <v>941</v>
      </c>
      <c r="B419" s="179" t="s">
        <v>712</v>
      </c>
      <c r="C419" s="148" t="s">
        <v>448</v>
      </c>
      <c r="D419" s="171"/>
      <c r="H419" s="108"/>
      <c r="I419" s="159"/>
      <c r="J419" s="160"/>
      <c r="K419" s="161"/>
      <c r="L419" s="162"/>
      <c r="M419" s="165" t="n">
        <v>1</v>
      </c>
      <c r="N419" s="166" t="n">
        <f aca="false">5*1</f>
        <v>5</v>
      </c>
    </row>
    <row r="420" customFormat="false" ht="15" hidden="false" customHeight="false" outlineLevel="0" collapsed="false">
      <c r="A420" s="233" t="s">
        <v>942</v>
      </c>
      <c r="B420" s="179" t="s">
        <v>714</v>
      </c>
      <c r="C420" s="148" t="s">
        <v>448</v>
      </c>
      <c r="D420" s="171"/>
      <c r="H420" s="108"/>
      <c r="I420" s="159"/>
      <c r="J420" s="160"/>
      <c r="K420" s="161"/>
      <c r="L420" s="162"/>
      <c r="M420" s="165" t="n">
        <v>1</v>
      </c>
      <c r="N420" s="166" t="n">
        <f aca="false">2*1</f>
        <v>2</v>
      </c>
    </row>
    <row r="421" customFormat="false" ht="15" hidden="false" customHeight="false" outlineLevel="0" collapsed="false">
      <c r="A421" s="233" t="s">
        <v>943</v>
      </c>
      <c r="B421" s="179" t="s">
        <v>714</v>
      </c>
      <c r="C421" s="148" t="s">
        <v>448</v>
      </c>
      <c r="D421" s="171"/>
      <c r="H421" s="108"/>
      <c r="I421" s="159"/>
      <c r="J421" s="160"/>
      <c r="K421" s="161"/>
      <c r="L421" s="162"/>
      <c r="M421" s="165" t="n">
        <v>1</v>
      </c>
      <c r="N421" s="166" t="n">
        <f aca="false">2*1</f>
        <v>2</v>
      </c>
    </row>
    <row r="422" customFormat="false" ht="15" hidden="false" customHeight="false" outlineLevel="0" collapsed="false">
      <c r="A422" s="233" t="s">
        <v>944</v>
      </c>
      <c r="B422" s="179" t="s">
        <v>712</v>
      </c>
      <c r="C422" s="148" t="s">
        <v>448</v>
      </c>
      <c r="D422" s="171"/>
      <c r="H422" s="108"/>
      <c r="I422" s="159"/>
      <c r="J422" s="160"/>
      <c r="K422" s="161"/>
      <c r="L422" s="162"/>
      <c r="M422" s="165" t="n">
        <v>1</v>
      </c>
      <c r="N422" s="166" t="n">
        <f aca="false">1+3+3</f>
        <v>7</v>
      </c>
    </row>
    <row r="423" customFormat="false" ht="15" hidden="false" customHeight="false" outlineLevel="0" collapsed="false">
      <c r="A423" s="233" t="s">
        <v>945</v>
      </c>
      <c r="B423" s="149" t="s">
        <v>121</v>
      </c>
      <c r="C423" s="148" t="s">
        <v>469</v>
      </c>
      <c r="D423" s="171"/>
      <c r="F423" s="149" t="n">
        <v>60</v>
      </c>
      <c r="G423" s="149" t="s">
        <v>449</v>
      </c>
      <c r="H423" s="108" t="n">
        <v>1</v>
      </c>
      <c r="I423" s="159" t="n">
        <v>60</v>
      </c>
      <c r="J423" s="160" t="n">
        <v>60</v>
      </c>
      <c r="K423" s="161" t="n">
        <v>60</v>
      </c>
      <c r="L423" s="162" t="n">
        <v>60</v>
      </c>
      <c r="M423" s="165" t="n">
        <v>1</v>
      </c>
      <c r="N423" s="166" t="n">
        <f aca="false">1+2+2</f>
        <v>5</v>
      </c>
    </row>
    <row r="424" customFormat="false" ht="15" hidden="false" customHeight="false" outlineLevel="0" collapsed="false">
      <c r="A424" s="233" t="s">
        <v>946</v>
      </c>
      <c r="B424" s="149" t="s">
        <v>121</v>
      </c>
      <c r="C424" s="148" t="s">
        <v>469</v>
      </c>
      <c r="D424" s="171"/>
      <c r="H424" s="108"/>
      <c r="I424" s="159"/>
      <c r="J424" s="160"/>
      <c r="K424" s="161"/>
      <c r="L424" s="162"/>
      <c r="M424" s="165" t="n">
        <v>1</v>
      </c>
      <c r="N424" s="166" t="n">
        <f aca="false">3*1</f>
        <v>3</v>
      </c>
    </row>
    <row r="425" customFormat="false" ht="15" hidden="false" customHeight="false" outlineLevel="0" collapsed="false">
      <c r="A425" s="233" t="s">
        <v>947</v>
      </c>
      <c r="B425" s="149" t="s">
        <v>121</v>
      </c>
      <c r="C425" s="148" t="s">
        <v>469</v>
      </c>
      <c r="D425" s="171"/>
      <c r="H425" s="108"/>
      <c r="I425" s="159"/>
      <c r="J425" s="160"/>
      <c r="K425" s="161"/>
      <c r="L425" s="162"/>
      <c r="M425" s="165" t="n">
        <v>1</v>
      </c>
      <c r="N425" s="166" t="n">
        <f aca="false">5*1</f>
        <v>5</v>
      </c>
    </row>
    <row r="426" customFormat="false" ht="15" hidden="false" customHeight="false" outlineLevel="0" collapsed="false">
      <c r="A426" s="233" t="s">
        <v>948</v>
      </c>
      <c r="B426" s="149" t="s">
        <v>121</v>
      </c>
      <c r="C426" s="148" t="s">
        <v>469</v>
      </c>
      <c r="D426" s="171"/>
      <c r="H426" s="108"/>
      <c r="I426" s="159"/>
      <c r="J426" s="160"/>
      <c r="K426" s="161"/>
      <c r="L426" s="162"/>
      <c r="M426" s="165" t="n">
        <v>1</v>
      </c>
      <c r="N426" s="166" t="n">
        <f aca="false">3*1</f>
        <v>3</v>
      </c>
    </row>
    <row r="427" customFormat="false" ht="15" hidden="false" customHeight="false" outlineLevel="0" collapsed="false">
      <c r="A427" s="233" t="s">
        <v>949</v>
      </c>
      <c r="B427" s="149" t="s">
        <v>121</v>
      </c>
      <c r="C427" s="148" t="s">
        <v>469</v>
      </c>
      <c r="D427" s="171"/>
      <c r="H427" s="108"/>
      <c r="I427" s="159"/>
      <c r="J427" s="160"/>
      <c r="K427" s="161"/>
      <c r="L427" s="162"/>
      <c r="M427" s="165" t="n">
        <v>1</v>
      </c>
      <c r="N427" s="166" t="n">
        <f aca="false">1+2+2</f>
        <v>5</v>
      </c>
    </row>
    <row r="428" customFormat="false" ht="15" hidden="false" customHeight="false" outlineLevel="0" collapsed="false">
      <c r="A428" s="233" t="s">
        <v>950</v>
      </c>
      <c r="B428" s="149" t="s">
        <v>751</v>
      </c>
      <c r="C428" s="148" t="s">
        <v>465</v>
      </c>
      <c r="D428" s="171"/>
      <c r="H428" s="108"/>
      <c r="I428" s="159"/>
      <c r="J428" s="160"/>
      <c r="K428" s="161"/>
      <c r="L428" s="162"/>
      <c r="M428" s="165" t="n">
        <v>1</v>
      </c>
      <c r="N428" s="166" t="n">
        <f aca="false">4*1</f>
        <v>4</v>
      </c>
    </row>
    <row r="429" customFormat="false" ht="15" hidden="false" customHeight="false" outlineLevel="0" collapsed="false">
      <c r="A429" s="233" t="s">
        <v>951</v>
      </c>
      <c r="B429" s="149" t="s">
        <v>751</v>
      </c>
      <c r="C429" s="148" t="s">
        <v>465</v>
      </c>
      <c r="D429" s="171"/>
      <c r="F429" s="149" t="n">
        <v>50</v>
      </c>
      <c r="G429" s="149" t="s">
        <v>449</v>
      </c>
      <c r="H429" s="108" t="n">
        <v>1</v>
      </c>
      <c r="I429" s="159" t="n">
        <v>50</v>
      </c>
      <c r="J429" s="160" t="n">
        <v>50</v>
      </c>
      <c r="K429" s="161" t="n">
        <v>50</v>
      </c>
      <c r="L429" s="162" t="n">
        <v>50</v>
      </c>
      <c r="M429" s="165" t="n">
        <v>1</v>
      </c>
      <c r="N429" s="166" t="n">
        <f aca="false">6*1</f>
        <v>6</v>
      </c>
    </row>
    <row r="430" customFormat="false" ht="15" hidden="false" customHeight="false" outlineLevel="0" collapsed="false">
      <c r="A430" s="233" t="s">
        <v>952</v>
      </c>
      <c r="B430" s="179" t="s">
        <v>753</v>
      </c>
      <c r="C430" s="148" t="s">
        <v>432</v>
      </c>
      <c r="D430" s="171"/>
      <c r="F430" s="149" t="n">
        <v>375</v>
      </c>
      <c r="G430" s="149" t="s">
        <v>433</v>
      </c>
      <c r="H430" s="108" t="n">
        <v>111</v>
      </c>
      <c r="I430" s="159"/>
      <c r="J430" s="160" t="n">
        <v>375</v>
      </c>
      <c r="K430" s="161" t="n">
        <v>375</v>
      </c>
      <c r="L430" s="162" t="n">
        <v>375</v>
      </c>
      <c r="M430" s="165" t="n">
        <v>0</v>
      </c>
      <c r="N430" s="166"/>
    </row>
    <row r="431" customFormat="false" ht="15" hidden="false" customHeight="false" outlineLevel="0" collapsed="false">
      <c r="A431" s="233" t="s">
        <v>953</v>
      </c>
      <c r="B431" s="179" t="s">
        <v>755</v>
      </c>
      <c r="C431" s="148" t="s">
        <v>432</v>
      </c>
      <c r="D431" s="171"/>
      <c r="H431" s="108"/>
      <c r="I431" s="159"/>
      <c r="J431" s="160"/>
      <c r="K431" s="161"/>
      <c r="L431" s="162"/>
      <c r="M431" s="165" t="n">
        <v>0</v>
      </c>
      <c r="N431" s="166"/>
    </row>
    <row r="432" customFormat="false" ht="15" hidden="false" customHeight="false" outlineLevel="0" collapsed="false">
      <c r="A432" s="233" t="s">
        <v>954</v>
      </c>
      <c r="B432" s="179" t="s">
        <v>757</v>
      </c>
      <c r="C432" s="148" t="s">
        <v>432</v>
      </c>
      <c r="D432" s="171"/>
      <c r="H432" s="108"/>
      <c r="I432" s="159"/>
      <c r="J432" s="160"/>
      <c r="K432" s="161"/>
      <c r="L432" s="162"/>
      <c r="M432" s="165" t="n">
        <v>1</v>
      </c>
      <c r="N432" s="166"/>
    </row>
    <row r="433" customFormat="false" ht="15" hidden="false" customHeight="false" outlineLevel="0" collapsed="false">
      <c r="A433" s="233" t="s">
        <v>955</v>
      </c>
      <c r="B433" s="179" t="s">
        <v>759</v>
      </c>
      <c r="C433" s="148" t="s">
        <v>432</v>
      </c>
      <c r="D433" s="171"/>
      <c r="H433" s="108"/>
      <c r="I433" s="159"/>
      <c r="J433" s="160"/>
      <c r="K433" s="161"/>
      <c r="L433" s="162"/>
      <c r="M433" s="165" t="n">
        <v>1</v>
      </c>
      <c r="N433" s="166"/>
    </row>
    <row r="434" customFormat="false" ht="15" hidden="false" customHeight="false" outlineLevel="0" collapsed="false">
      <c r="A434" s="233" t="s">
        <v>956</v>
      </c>
      <c r="B434" s="179" t="s">
        <v>761</v>
      </c>
      <c r="C434" s="148" t="s">
        <v>432</v>
      </c>
      <c r="D434" s="171"/>
      <c r="H434" s="108"/>
      <c r="I434" s="159"/>
      <c r="J434" s="160"/>
      <c r="K434" s="161"/>
      <c r="L434" s="162"/>
      <c r="M434" s="165" t="n">
        <v>0</v>
      </c>
      <c r="N434" s="166"/>
    </row>
    <row r="435" customFormat="false" ht="15" hidden="false" customHeight="false" outlineLevel="0" collapsed="false">
      <c r="A435" s="233" t="s">
        <v>957</v>
      </c>
      <c r="B435" s="179" t="s">
        <v>763</v>
      </c>
      <c r="C435" s="148" t="s">
        <v>432</v>
      </c>
      <c r="D435" s="171"/>
      <c r="H435" s="108"/>
      <c r="I435" s="159"/>
      <c r="J435" s="160"/>
      <c r="K435" s="161"/>
      <c r="L435" s="162"/>
      <c r="M435" s="165" t="n">
        <v>0</v>
      </c>
      <c r="N435" s="166"/>
    </row>
    <row r="436" customFormat="false" ht="15" hidden="false" customHeight="false" outlineLevel="0" collapsed="false">
      <c r="A436" s="233" t="s">
        <v>958</v>
      </c>
      <c r="B436" s="179" t="s">
        <v>765</v>
      </c>
      <c r="C436" s="148" t="s">
        <v>432</v>
      </c>
      <c r="D436" s="171"/>
      <c r="H436" s="108"/>
      <c r="I436" s="159"/>
      <c r="J436" s="160"/>
      <c r="K436" s="161"/>
      <c r="L436" s="162"/>
      <c r="M436" s="165" t="n">
        <v>1</v>
      </c>
      <c r="N436" s="166"/>
    </row>
    <row r="437" customFormat="false" ht="15" hidden="false" customHeight="false" outlineLevel="0" collapsed="false">
      <c r="A437" s="233" t="s">
        <v>959</v>
      </c>
      <c r="B437" s="179" t="s">
        <v>767</v>
      </c>
      <c r="C437" s="148" t="s">
        <v>539</v>
      </c>
      <c r="D437" s="171"/>
      <c r="F437" s="149" t="n">
        <v>497</v>
      </c>
      <c r="G437" s="149" t="s">
        <v>433</v>
      </c>
      <c r="H437" s="108" t="n">
        <v>120</v>
      </c>
      <c r="I437" s="159"/>
      <c r="J437" s="160" t="n">
        <v>497</v>
      </c>
      <c r="K437" s="161" t="n">
        <v>497</v>
      </c>
      <c r="L437" s="162" t="n">
        <v>497</v>
      </c>
      <c r="M437" s="165" t="n">
        <v>1</v>
      </c>
      <c r="N437" s="166" t="n">
        <f aca="false">7*2</f>
        <v>14</v>
      </c>
    </row>
    <row r="438" customFormat="false" ht="15" hidden="false" customHeight="false" outlineLevel="0" collapsed="false">
      <c r="A438" s="233" t="s">
        <v>960</v>
      </c>
      <c r="B438" s="179" t="s">
        <v>769</v>
      </c>
      <c r="C438" s="148" t="s">
        <v>539</v>
      </c>
      <c r="D438" s="171"/>
      <c r="H438" s="108"/>
      <c r="I438" s="159"/>
      <c r="J438" s="160"/>
      <c r="K438" s="161"/>
      <c r="L438" s="162"/>
      <c r="M438" s="165" t="n">
        <v>1</v>
      </c>
      <c r="N438" s="166" t="n">
        <f aca="false">4*6</f>
        <v>24</v>
      </c>
    </row>
    <row r="439" customFormat="false" ht="15" hidden="false" customHeight="false" outlineLevel="0" collapsed="false">
      <c r="A439" s="233" t="s">
        <v>961</v>
      </c>
      <c r="B439" s="179" t="s">
        <v>769</v>
      </c>
      <c r="C439" s="148" t="s">
        <v>539</v>
      </c>
      <c r="D439" s="171"/>
      <c r="H439" s="108"/>
      <c r="I439" s="159"/>
      <c r="J439" s="160"/>
      <c r="K439" s="161"/>
      <c r="L439" s="162"/>
      <c r="M439" s="165" t="n">
        <v>1</v>
      </c>
      <c r="N439" s="166" t="n">
        <f aca="false">2*1</f>
        <v>2</v>
      </c>
    </row>
    <row r="440" customFormat="false" ht="15" hidden="false" customHeight="false" outlineLevel="0" collapsed="false">
      <c r="A440" s="233" t="s">
        <v>962</v>
      </c>
      <c r="B440" s="179" t="s">
        <v>772</v>
      </c>
      <c r="C440" s="148" t="s">
        <v>539</v>
      </c>
      <c r="D440" s="171"/>
      <c r="H440" s="108"/>
      <c r="I440" s="159"/>
      <c r="J440" s="160"/>
      <c r="K440" s="161"/>
      <c r="L440" s="162"/>
      <c r="M440" s="165" t="n">
        <v>1</v>
      </c>
      <c r="N440" s="166" t="n">
        <f aca="false">2*1</f>
        <v>2</v>
      </c>
    </row>
    <row r="441" customFormat="false" ht="15" hidden="false" customHeight="false" outlineLevel="0" collapsed="false">
      <c r="A441" s="233" t="s">
        <v>963</v>
      </c>
      <c r="B441" s="179" t="s">
        <v>767</v>
      </c>
      <c r="C441" s="148" t="s">
        <v>539</v>
      </c>
      <c r="D441" s="171"/>
      <c r="H441" s="108"/>
      <c r="I441" s="159"/>
      <c r="J441" s="160"/>
      <c r="K441" s="161"/>
      <c r="L441" s="162"/>
      <c r="M441" s="165" t="n">
        <v>1</v>
      </c>
      <c r="N441" s="166" t="n">
        <f aca="false">6*4</f>
        <v>24</v>
      </c>
    </row>
    <row r="442" customFormat="false" ht="15" hidden="false" customHeight="false" outlineLevel="0" collapsed="false">
      <c r="A442" s="233" t="s">
        <v>964</v>
      </c>
      <c r="B442" s="179" t="s">
        <v>767</v>
      </c>
      <c r="C442" s="148" t="s">
        <v>539</v>
      </c>
      <c r="D442" s="171"/>
      <c r="H442" s="108"/>
      <c r="I442" s="159"/>
      <c r="J442" s="160"/>
      <c r="K442" s="161"/>
      <c r="L442" s="162"/>
      <c r="M442" s="165" t="n">
        <v>1</v>
      </c>
      <c r="N442" s="166" t="n">
        <f aca="false">6*4</f>
        <v>24</v>
      </c>
    </row>
    <row r="443" customFormat="false" ht="15" hidden="false" customHeight="false" outlineLevel="0" collapsed="false">
      <c r="A443" s="233" t="s">
        <v>965</v>
      </c>
      <c r="B443" s="179" t="s">
        <v>772</v>
      </c>
      <c r="C443" s="148" t="s">
        <v>539</v>
      </c>
      <c r="D443" s="171"/>
      <c r="H443" s="108"/>
      <c r="I443" s="159"/>
      <c r="J443" s="160"/>
      <c r="K443" s="161"/>
      <c r="L443" s="162"/>
      <c r="M443" s="165" t="n">
        <v>1</v>
      </c>
      <c r="N443" s="166" t="n">
        <f aca="false">2*1</f>
        <v>2</v>
      </c>
    </row>
    <row r="444" customFormat="false" ht="15" hidden="false" customHeight="false" outlineLevel="0" collapsed="false">
      <c r="A444" s="233" t="s">
        <v>966</v>
      </c>
      <c r="B444" s="179" t="s">
        <v>769</v>
      </c>
      <c r="C444" s="148" t="s">
        <v>539</v>
      </c>
      <c r="D444" s="171"/>
      <c r="H444" s="108"/>
      <c r="I444" s="159"/>
      <c r="J444" s="160"/>
      <c r="K444" s="161"/>
      <c r="L444" s="162"/>
      <c r="M444" s="165" t="n">
        <v>1</v>
      </c>
      <c r="N444" s="166" t="n">
        <f aca="false">2*1</f>
        <v>2</v>
      </c>
    </row>
    <row r="445" customFormat="false" ht="15" hidden="false" customHeight="false" outlineLevel="0" collapsed="false">
      <c r="A445" s="233" t="s">
        <v>967</v>
      </c>
      <c r="B445" s="179" t="s">
        <v>772</v>
      </c>
      <c r="C445" s="148" t="s">
        <v>539</v>
      </c>
      <c r="D445" s="171"/>
      <c r="H445" s="108"/>
      <c r="I445" s="159"/>
      <c r="J445" s="160"/>
      <c r="K445" s="161"/>
      <c r="L445" s="162"/>
      <c r="M445" s="165" t="n">
        <v>1</v>
      </c>
      <c r="N445" s="166" t="n">
        <f aca="false">2*1</f>
        <v>2</v>
      </c>
    </row>
    <row r="446" customFormat="false" ht="15" hidden="false" customHeight="false" outlineLevel="0" collapsed="false">
      <c r="A446" s="233" t="s">
        <v>968</v>
      </c>
      <c r="B446" s="179" t="s">
        <v>772</v>
      </c>
      <c r="C446" s="148" t="s">
        <v>539</v>
      </c>
      <c r="D446" s="171"/>
      <c r="H446" s="108"/>
      <c r="I446" s="159"/>
      <c r="J446" s="160"/>
      <c r="K446" s="161"/>
      <c r="L446" s="162"/>
      <c r="M446" s="165" t="n">
        <v>1</v>
      </c>
      <c r="N446" s="166" t="n">
        <f aca="false">2*1</f>
        <v>2</v>
      </c>
    </row>
    <row r="447" customFormat="false" ht="15" hidden="false" customHeight="false" outlineLevel="0" collapsed="false">
      <c r="A447" s="233" t="s">
        <v>969</v>
      </c>
      <c r="B447" s="179" t="s">
        <v>767</v>
      </c>
      <c r="C447" s="148" t="s">
        <v>539</v>
      </c>
      <c r="D447" s="171"/>
      <c r="H447" s="108"/>
      <c r="I447" s="159"/>
      <c r="J447" s="160"/>
      <c r="K447" s="161"/>
      <c r="L447" s="162"/>
      <c r="M447" s="165" t="n">
        <v>1</v>
      </c>
      <c r="N447" s="166" t="n">
        <f aca="false">2*6</f>
        <v>12</v>
      </c>
    </row>
    <row r="448" customFormat="false" ht="15" hidden="false" customHeight="false" outlineLevel="0" collapsed="false">
      <c r="A448" s="233" t="s">
        <v>970</v>
      </c>
      <c r="B448" s="179" t="s">
        <v>767</v>
      </c>
      <c r="C448" s="148" t="s">
        <v>539</v>
      </c>
      <c r="D448" s="171"/>
      <c r="H448" s="108"/>
      <c r="I448" s="159"/>
      <c r="J448" s="160"/>
      <c r="K448" s="161"/>
      <c r="L448" s="162"/>
      <c r="M448" s="165" t="n">
        <v>1</v>
      </c>
      <c r="N448" s="166" t="n">
        <f aca="false">4*6</f>
        <v>24</v>
      </c>
    </row>
    <row r="449" customFormat="false" ht="15" hidden="false" customHeight="false" outlineLevel="0" collapsed="false">
      <c r="A449" s="233" t="s">
        <v>971</v>
      </c>
      <c r="B449" s="179" t="s">
        <v>772</v>
      </c>
      <c r="C449" s="148" t="s">
        <v>539</v>
      </c>
      <c r="D449" s="171"/>
      <c r="H449" s="108"/>
      <c r="I449" s="159"/>
      <c r="J449" s="160"/>
      <c r="K449" s="161"/>
      <c r="L449" s="162"/>
      <c r="M449" s="165" t="n">
        <v>1</v>
      </c>
      <c r="N449" s="166" t="n">
        <f aca="false">1*2</f>
        <v>2</v>
      </c>
    </row>
    <row r="450" customFormat="false" ht="15" hidden="false" customHeight="false" outlineLevel="0" collapsed="false">
      <c r="A450" s="233" t="s">
        <v>972</v>
      </c>
      <c r="B450" s="179" t="s">
        <v>769</v>
      </c>
      <c r="C450" s="148" t="s">
        <v>539</v>
      </c>
      <c r="D450" s="171"/>
      <c r="H450" s="108"/>
      <c r="I450" s="159"/>
      <c r="J450" s="160"/>
      <c r="K450" s="161"/>
      <c r="L450" s="162"/>
      <c r="M450" s="165" t="n">
        <v>1</v>
      </c>
      <c r="N450" s="166" t="n">
        <f aca="false">2*1</f>
        <v>2</v>
      </c>
    </row>
    <row r="451" customFormat="false" ht="15" hidden="false" customHeight="false" outlineLevel="0" collapsed="false">
      <c r="A451" s="233" t="s">
        <v>973</v>
      </c>
      <c r="B451" s="179" t="s">
        <v>767</v>
      </c>
      <c r="C451" s="148" t="s">
        <v>539</v>
      </c>
      <c r="D451" s="171"/>
      <c r="H451" s="108"/>
      <c r="I451" s="159"/>
      <c r="J451" s="160"/>
      <c r="K451" s="161"/>
      <c r="L451" s="162"/>
      <c r="M451" s="165" t="n">
        <v>1</v>
      </c>
      <c r="N451" s="166" t="n">
        <f aca="false">6*2</f>
        <v>12</v>
      </c>
    </row>
    <row r="452" customFormat="false" ht="15" hidden="false" customHeight="false" outlineLevel="0" collapsed="false">
      <c r="A452" s="233" t="s">
        <v>974</v>
      </c>
      <c r="B452" s="179" t="s">
        <v>772</v>
      </c>
      <c r="C452" s="148" t="s">
        <v>539</v>
      </c>
      <c r="D452" s="171"/>
      <c r="H452" s="108"/>
      <c r="I452" s="159"/>
      <c r="J452" s="160"/>
      <c r="K452" s="161"/>
      <c r="L452" s="162"/>
      <c r="M452" s="165" t="n">
        <v>1</v>
      </c>
      <c r="N452" s="166" t="n">
        <f aca="false">2*1</f>
        <v>2</v>
      </c>
    </row>
    <row r="453" customFormat="false" ht="15" hidden="false" customHeight="false" outlineLevel="0" collapsed="false">
      <c r="A453" s="233" t="s">
        <v>975</v>
      </c>
      <c r="B453" s="149" t="s">
        <v>786</v>
      </c>
      <c r="C453" s="148" t="s">
        <v>541</v>
      </c>
      <c r="D453" s="171"/>
      <c r="F453" s="149" t="n">
        <v>231</v>
      </c>
      <c r="G453" s="149" t="s">
        <v>433</v>
      </c>
      <c r="H453" s="108" t="n">
        <v>120</v>
      </c>
      <c r="I453" s="159"/>
      <c r="J453" s="160" t="n">
        <v>231</v>
      </c>
      <c r="K453" s="161" t="n">
        <v>231</v>
      </c>
      <c r="L453" s="162" t="n">
        <v>231</v>
      </c>
      <c r="M453" s="165" t="n">
        <v>3</v>
      </c>
      <c r="N453" s="166" t="n">
        <f aca="false">1+2+6+6</f>
        <v>15</v>
      </c>
    </row>
    <row r="454" customFormat="false" ht="15" hidden="false" customHeight="false" outlineLevel="0" collapsed="false">
      <c r="A454" s="233" t="s">
        <v>976</v>
      </c>
      <c r="B454" s="149" t="s">
        <v>786</v>
      </c>
      <c r="C454" s="148" t="s">
        <v>541</v>
      </c>
      <c r="D454" s="171"/>
      <c r="H454" s="108"/>
      <c r="I454" s="159"/>
      <c r="J454" s="160"/>
      <c r="K454" s="161"/>
      <c r="L454" s="162"/>
      <c r="M454" s="165" t="n">
        <v>4</v>
      </c>
      <c r="N454" s="166" t="n">
        <f aca="false">1+4+6+6+6</f>
        <v>23</v>
      </c>
    </row>
    <row r="455" customFormat="false" ht="15" hidden="false" customHeight="false" outlineLevel="0" collapsed="false">
      <c r="A455" s="233" t="s">
        <v>977</v>
      </c>
      <c r="B455" s="149" t="s">
        <v>786</v>
      </c>
      <c r="C455" s="148" t="s">
        <v>541</v>
      </c>
      <c r="D455" s="171"/>
      <c r="H455" s="108"/>
      <c r="I455" s="159"/>
      <c r="J455" s="160"/>
      <c r="K455" s="161"/>
      <c r="L455" s="162"/>
      <c r="M455" s="165" t="n">
        <v>3</v>
      </c>
      <c r="N455" s="166" t="n">
        <f aca="false">1+4+6+6</f>
        <v>17</v>
      </c>
    </row>
    <row r="456" customFormat="false" ht="15" hidden="false" customHeight="false" outlineLevel="0" collapsed="false">
      <c r="A456" s="233" t="s">
        <v>978</v>
      </c>
      <c r="B456" s="149" t="s">
        <v>790</v>
      </c>
      <c r="C456" s="148" t="s">
        <v>541</v>
      </c>
      <c r="D456" s="171"/>
      <c r="H456" s="108"/>
      <c r="I456" s="159"/>
      <c r="J456" s="160"/>
      <c r="K456" s="161"/>
      <c r="L456" s="162"/>
      <c r="M456" s="165" t="n">
        <v>1</v>
      </c>
      <c r="N456" s="166" t="n">
        <f aca="false">1+2</f>
        <v>3</v>
      </c>
    </row>
    <row r="457" s="244" customFormat="true" ht="15" hidden="false" customHeight="false" outlineLevel="0" collapsed="false">
      <c r="A457" s="234" t="s">
        <v>978</v>
      </c>
      <c r="B457" s="235" t="s">
        <v>790</v>
      </c>
      <c r="C457" s="236" t="s">
        <v>541</v>
      </c>
      <c r="D457" s="237"/>
      <c r="E457" s="235"/>
      <c r="F457" s="235" t="n">
        <v>16</v>
      </c>
      <c r="G457" s="235" t="s">
        <v>433</v>
      </c>
      <c r="H457" s="238" t="n">
        <v>120</v>
      </c>
      <c r="I457" s="239"/>
      <c r="J457" s="240" t="n">
        <v>16</v>
      </c>
      <c r="K457" s="241" t="n">
        <v>16</v>
      </c>
      <c r="L457" s="242" t="n">
        <v>16</v>
      </c>
      <c r="M457" s="165" t="n">
        <v>1</v>
      </c>
      <c r="N457" s="243"/>
    </row>
    <row r="458" customFormat="false" ht="15" hidden="false" customHeight="false" outlineLevel="0" collapsed="false">
      <c r="A458" s="245" t="s">
        <v>965</v>
      </c>
      <c r="B458" s="149" t="s">
        <v>791</v>
      </c>
      <c r="C458" s="148" t="s">
        <v>539</v>
      </c>
      <c r="D458" s="171"/>
      <c r="F458" s="149" t="n">
        <v>28</v>
      </c>
      <c r="G458" s="149" t="s">
        <v>433</v>
      </c>
      <c r="H458" s="108" t="n">
        <v>120</v>
      </c>
      <c r="I458" s="159"/>
      <c r="J458" s="160" t="n">
        <v>28</v>
      </c>
      <c r="K458" s="161" t="n">
        <v>28</v>
      </c>
      <c r="L458" s="162" t="n">
        <v>28</v>
      </c>
      <c r="M458" s="165" t="n">
        <v>1</v>
      </c>
      <c r="N458" s="166" t="n">
        <f aca="false">2*1</f>
        <v>2</v>
      </c>
    </row>
    <row r="459" customFormat="false" ht="15" hidden="false" customHeight="false" outlineLevel="0" collapsed="false">
      <c r="A459" s="245" t="s">
        <v>971</v>
      </c>
      <c r="B459" s="149" t="s">
        <v>791</v>
      </c>
      <c r="C459" s="148" t="s">
        <v>539</v>
      </c>
      <c r="D459" s="171"/>
      <c r="H459" s="108"/>
      <c r="I459" s="159"/>
      <c r="J459" s="160"/>
      <c r="K459" s="161"/>
      <c r="L459" s="162"/>
      <c r="M459" s="165" t="n">
        <v>1</v>
      </c>
      <c r="N459" s="166" t="n">
        <f aca="false">2*1</f>
        <v>2</v>
      </c>
    </row>
    <row r="460" customFormat="false" ht="15" hidden="false" customHeight="false" outlineLevel="0" collapsed="false">
      <c r="A460" s="245" t="s">
        <v>962</v>
      </c>
      <c r="B460" s="149" t="s">
        <v>791</v>
      </c>
      <c r="C460" s="148" t="s">
        <v>539</v>
      </c>
      <c r="D460" s="171"/>
      <c r="H460" s="108"/>
      <c r="I460" s="159"/>
      <c r="J460" s="160"/>
      <c r="K460" s="161"/>
      <c r="L460" s="162"/>
      <c r="M460" s="165" t="n">
        <v>1</v>
      </c>
      <c r="N460" s="166" t="n">
        <f aca="false">2*1</f>
        <v>2</v>
      </c>
    </row>
    <row r="461" customFormat="false" ht="15" hidden="false" customHeight="false" outlineLevel="0" collapsed="false">
      <c r="A461" s="246" t="s">
        <v>979</v>
      </c>
      <c r="B461" s="247" t="s">
        <v>793</v>
      </c>
      <c r="C461" s="236" t="s">
        <v>539</v>
      </c>
      <c r="D461" s="237"/>
      <c r="E461" s="235"/>
      <c r="F461" s="235" t="n">
        <v>25</v>
      </c>
      <c r="G461" s="235" t="s">
        <v>433</v>
      </c>
      <c r="H461" s="238" t="n">
        <v>120</v>
      </c>
      <c r="I461" s="239"/>
      <c r="J461" s="240" t="n">
        <v>25</v>
      </c>
      <c r="K461" s="241" t="n">
        <v>25</v>
      </c>
      <c r="L461" s="242" t="n">
        <v>25</v>
      </c>
      <c r="M461" s="165" t="n">
        <v>1</v>
      </c>
      <c r="N461" s="243"/>
    </row>
    <row r="462" customFormat="false" ht="15" hidden="false" customHeight="false" outlineLevel="0" collapsed="false">
      <c r="A462" s="233" t="s">
        <v>980</v>
      </c>
      <c r="B462" s="149" t="s">
        <v>793</v>
      </c>
      <c r="C462" s="148" t="s">
        <v>539</v>
      </c>
      <c r="D462" s="171"/>
      <c r="H462" s="108"/>
      <c r="I462" s="159"/>
      <c r="J462" s="160"/>
      <c r="K462" s="161"/>
      <c r="L462" s="162"/>
      <c r="M462" s="165" t="n">
        <v>1</v>
      </c>
      <c r="N462" s="166" t="n">
        <f aca="false">1*2</f>
        <v>2</v>
      </c>
    </row>
    <row r="463" customFormat="false" ht="15" hidden="false" customHeight="false" outlineLevel="0" collapsed="false">
      <c r="A463" s="233" t="s">
        <v>981</v>
      </c>
      <c r="B463" s="149" t="s">
        <v>793</v>
      </c>
      <c r="C463" s="148" t="s">
        <v>539</v>
      </c>
      <c r="D463" s="171"/>
      <c r="H463" s="108"/>
      <c r="I463" s="159"/>
      <c r="J463" s="160"/>
      <c r="K463" s="161"/>
      <c r="L463" s="162"/>
      <c r="M463" s="165" t="n">
        <v>0</v>
      </c>
      <c r="N463" s="166" t="n">
        <f aca="false">2*1</f>
        <v>2</v>
      </c>
    </row>
    <row r="464" customFormat="false" ht="15" hidden="false" customHeight="false" outlineLevel="0" collapsed="false">
      <c r="A464" s="233" t="s">
        <v>982</v>
      </c>
      <c r="B464" s="149" t="s">
        <v>797</v>
      </c>
      <c r="C464" s="148" t="s">
        <v>536</v>
      </c>
      <c r="D464" s="171"/>
      <c r="F464" s="149" t="n">
        <v>25</v>
      </c>
      <c r="G464" s="149" t="s">
        <v>433</v>
      </c>
      <c r="H464" s="108" t="n">
        <v>120</v>
      </c>
      <c r="I464" s="159"/>
      <c r="J464" s="160" t="n">
        <v>25</v>
      </c>
      <c r="K464" s="161" t="n">
        <v>25</v>
      </c>
      <c r="L464" s="162" t="n">
        <v>25</v>
      </c>
      <c r="M464" s="165" t="n">
        <v>0</v>
      </c>
      <c r="N464" s="166" t="n">
        <f aca="false">2*1</f>
        <v>2</v>
      </c>
    </row>
    <row r="465" customFormat="false" ht="15" hidden="false" customHeight="false" outlineLevel="0" collapsed="false">
      <c r="A465" s="233" t="s">
        <v>983</v>
      </c>
      <c r="B465" s="149" t="s">
        <v>797</v>
      </c>
      <c r="C465" s="148" t="s">
        <v>536</v>
      </c>
      <c r="D465" s="171"/>
      <c r="H465" s="108"/>
      <c r="I465" s="159"/>
      <c r="J465" s="160"/>
      <c r="K465" s="161"/>
      <c r="L465" s="162"/>
      <c r="M465" s="165" t="n">
        <v>0</v>
      </c>
      <c r="N465" s="166" t="n">
        <f aca="false">2*1</f>
        <v>2</v>
      </c>
    </row>
    <row r="466" customFormat="false" ht="15" hidden="false" customHeight="false" outlineLevel="0" collapsed="false">
      <c r="A466" s="233" t="s">
        <v>984</v>
      </c>
      <c r="B466" s="149" t="s">
        <v>797</v>
      </c>
      <c r="C466" s="148" t="s">
        <v>536</v>
      </c>
      <c r="D466" s="171"/>
      <c r="H466" s="108"/>
      <c r="I466" s="159"/>
      <c r="J466" s="160"/>
      <c r="K466" s="161"/>
      <c r="L466" s="162"/>
      <c r="M466" s="165" t="n">
        <v>0</v>
      </c>
      <c r="N466" s="166" t="n">
        <f aca="false">2*1</f>
        <v>2</v>
      </c>
    </row>
    <row r="467" customFormat="false" ht="15" hidden="false" customHeight="false" outlineLevel="0" collapsed="false">
      <c r="A467" s="233" t="s">
        <v>985</v>
      </c>
      <c r="B467" s="149" t="s">
        <v>689</v>
      </c>
      <c r="C467" s="148" t="s">
        <v>472</v>
      </c>
      <c r="D467" s="171"/>
      <c r="F467" s="149" t="n">
        <v>56</v>
      </c>
      <c r="G467" s="149" t="s">
        <v>433</v>
      </c>
      <c r="H467" s="108" t="n">
        <v>112</v>
      </c>
      <c r="I467" s="159"/>
      <c r="J467" s="160" t="n">
        <v>56</v>
      </c>
      <c r="K467" s="161" t="n">
        <v>56</v>
      </c>
      <c r="L467" s="162" t="n">
        <v>56</v>
      </c>
      <c r="M467" s="165" t="n">
        <v>0</v>
      </c>
      <c r="N467" s="166"/>
    </row>
    <row r="468" customFormat="false" ht="15" hidden="false" customHeight="false" outlineLevel="0" collapsed="false">
      <c r="A468" s="233" t="s">
        <v>986</v>
      </c>
      <c r="B468" s="149" t="s">
        <v>689</v>
      </c>
      <c r="C468" s="148" t="s">
        <v>472</v>
      </c>
      <c r="D468" s="171"/>
      <c r="H468" s="108"/>
      <c r="I468" s="159"/>
      <c r="J468" s="160"/>
      <c r="K468" s="161"/>
      <c r="L468" s="162"/>
      <c r="M468" s="165" t="n">
        <v>0</v>
      </c>
      <c r="N468" s="166"/>
    </row>
    <row r="469" customFormat="false" ht="15" hidden="false" customHeight="false" outlineLevel="0" collapsed="false">
      <c r="A469" s="233" t="s">
        <v>987</v>
      </c>
      <c r="B469" s="179" t="s">
        <v>803</v>
      </c>
      <c r="C469" s="148" t="s">
        <v>472</v>
      </c>
      <c r="D469" s="171"/>
      <c r="H469" s="108"/>
      <c r="I469" s="159"/>
      <c r="J469" s="160"/>
      <c r="K469" s="161"/>
      <c r="L469" s="162"/>
      <c r="M469" s="165" t="n">
        <v>0</v>
      </c>
      <c r="N469" s="166"/>
    </row>
    <row r="470" s="244" customFormat="true" ht="15" hidden="false" customHeight="false" outlineLevel="0" collapsed="false">
      <c r="A470" s="246" t="s">
        <v>988</v>
      </c>
      <c r="B470" s="247" t="s">
        <v>805</v>
      </c>
      <c r="C470" s="236" t="s">
        <v>472</v>
      </c>
      <c r="D470" s="237"/>
      <c r="E470" s="235"/>
      <c r="F470" s="235"/>
      <c r="G470" s="235"/>
      <c r="H470" s="238"/>
      <c r="I470" s="239"/>
      <c r="J470" s="240"/>
      <c r="K470" s="241"/>
      <c r="L470" s="242"/>
      <c r="M470" s="165" t="n">
        <v>0</v>
      </c>
      <c r="N470" s="243"/>
    </row>
    <row r="471" customFormat="false" ht="15" hidden="false" customHeight="false" outlineLevel="0" collapsed="false">
      <c r="A471" s="233" t="s">
        <v>989</v>
      </c>
      <c r="B471" s="179" t="s">
        <v>689</v>
      </c>
      <c r="C471" s="148" t="s">
        <v>472</v>
      </c>
      <c r="D471" s="171"/>
      <c r="H471" s="108"/>
      <c r="I471" s="159"/>
      <c r="J471" s="160"/>
      <c r="K471" s="161"/>
      <c r="L471" s="162"/>
      <c r="M471" s="165" t="n">
        <v>0</v>
      </c>
      <c r="N471" s="166"/>
    </row>
    <row r="472" customFormat="false" ht="15" hidden="false" customHeight="false" outlineLevel="0" collapsed="false">
      <c r="A472" s="233" t="s">
        <v>990</v>
      </c>
      <c r="B472" s="179" t="s">
        <v>689</v>
      </c>
      <c r="C472" s="148" t="s">
        <v>472</v>
      </c>
      <c r="D472" s="171"/>
      <c r="H472" s="108"/>
      <c r="I472" s="159"/>
      <c r="J472" s="160"/>
      <c r="K472" s="161"/>
      <c r="L472" s="162"/>
      <c r="M472" s="165" t="n">
        <v>0</v>
      </c>
      <c r="N472" s="166"/>
    </row>
    <row r="473" customFormat="false" ht="15" hidden="false" customHeight="false" outlineLevel="0" collapsed="false">
      <c r="A473" s="233" t="s">
        <v>991</v>
      </c>
      <c r="B473" s="149" t="s">
        <v>693</v>
      </c>
      <c r="C473" s="148" t="s">
        <v>472</v>
      </c>
      <c r="D473" s="171"/>
      <c r="F473" s="149" t="n">
        <v>17</v>
      </c>
      <c r="G473" s="149" t="s">
        <v>449</v>
      </c>
      <c r="H473" s="108" t="n">
        <v>2</v>
      </c>
      <c r="I473" s="159" t="n">
        <v>17</v>
      </c>
      <c r="J473" s="160" t="n">
        <v>17</v>
      </c>
      <c r="K473" s="161" t="n">
        <v>17</v>
      </c>
      <c r="L473" s="162" t="n">
        <v>17</v>
      </c>
      <c r="M473" s="165" t="n">
        <v>0</v>
      </c>
      <c r="N473" s="166" t="n">
        <v>1</v>
      </c>
    </row>
    <row r="474" customFormat="false" ht="15" hidden="false" customHeight="false" outlineLevel="0" collapsed="false">
      <c r="A474" s="233" t="s">
        <v>992</v>
      </c>
      <c r="B474" s="149" t="s">
        <v>693</v>
      </c>
      <c r="C474" s="148" t="s">
        <v>472</v>
      </c>
      <c r="D474" s="171"/>
      <c r="H474" s="108"/>
      <c r="I474" s="159"/>
      <c r="J474" s="160"/>
      <c r="K474" s="161"/>
      <c r="L474" s="162"/>
      <c r="M474" s="165" t="n">
        <v>0</v>
      </c>
      <c r="N474" s="166" t="n">
        <v>1</v>
      </c>
    </row>
    <row r="475" customFormat="false" ht="15" hidden="false" customHeight="false" outlineLevel="0" collapsed="false">
      <c r="A475" s="233" t="s">
        <v>993</v>
      </c>
      <c r="B475" s="149" t="s">
        <v>693</v>
      </c>
      <c r="C475" s="148" t="s">
        <v>472</v>
      </c>
      <c r="D475" s="171"/>
      <c r="H475" s="108"/>
      <c r="I475" s="159"/>
      <c r="J475" s="160"/>
      <c r="K475" s="161"/>
      <c r="L475" s="162"/>
      <c r="M475" s="165" t="n">
        <v>0</v>
      </c>
      <c r="N475" s="166" t="n">
        <v>1</v>
      </c>
    </row>
    <row r="476" customFormat="false" ht="15" hidden="false" customHeight="false" outlineLevel="0" collapsed="false">
      <c r="A476" s="233" t="s">
        <v>994</v>
      </c>
      <c r="B476" s="149" t="s">
        <v>812</v>
      </c>
      <c r="C476" s="148" t="s">
        <v>472</v>
      </c>
      <c r="D476" s="171"/>
      <c r="F476" s="149" t="n">
        <v>4</v>
      </c>
      <c r="G476" s="149" t="s">
        <v>396</v>
      </c>
      <c r="H476" s="108" t="n">
        <v>152</v>
      </c>
      <c r="I476" s="159"/>
      <c r="J476" s="160" t="n">
        <v>4</v>
      </c>
      <c r="K476" s="161" t="n">
        <v>4</v>
      </c>
      <c r="L476" s="162" t="n">
        <v>4</v>
      </c>
      <c r="M476" s="165" t="n">
        <v>0</v>
      </c>
      <c r="N476" s="166" t="n">
        <v>1</v>
      </c>
    </row>
    <row r="477" customFormat="false" ht="15" hidden="false" customHeight="false" outlineLevel="0" collapsed="false">
      <c r="A477" s="233" t="s">
        <v>995</v>
      </c>
      <c r="B477" s="149" t="s">
        <v>812</v>
      </c>
      <c r="C477" s="148" t="s">
        <v>472</v>
      </c>
      <c r="D477" s="171"/>
      <c r="H477" s="108"/>
      <c r="I477" s="159"/>
      <c r="J477" s="160"/>
      <c r="K477" s="161"/>
      <c r="L477" s="162"/>
      <c r="M477" s="165" t="n">
        <v>1</v>
      </c>
      <c r="N477" s="166" t="n">
        <v>1</v>
      </c>
    </row>
    <row r="478" customFormat="false" ht="15" hidden="false" customHeight="false" outlineLevel="0" collapsed="false">
      <c r="A478" s="233" t="s">
        <v>996</v>
      </c>
      <c r="B478" s="149" t="s">
        <v>815</v>
      </c>
      <c r="C478" s="148" t="s">
        <v>816</v>
      </c>
      <c r="D478" s="171"/>
      <c r="F478" s="149" t="n">
        <v>7</v>
      </c>
      <c r="G478" s="149" t="s">
        <v>516</v>
      </c>
      <c r="H478" s="108" t="n">
        <v>44</v>
      </c>
      <c r="I478" s="159" t="n">
        <v>7</v>
      </c>
      <c r="J478" s="160" t="n">
        <v>7</v>
      </c>
      <c r="K478" s="161" t="n">
        <v>7</v>
      </c>
      <c r="L478" s="162" t="n">
        <v>7</v>
      </c>
      <c r="M478" s="165" t="n">
        <v>0</v>
      </c>
      <c r="N478" s="166" t="n">
        <v>1</v>
      </c>
    </row>
    <row r="479" customFormat="false" ht="15" hidden="false" customHeight="false" outlineLevel="0" collapsed="false">
      <c r="A479" s="233" t="s">
        <v>997</v>
      </c>
      <c r="B479" s="179" t="s">
        <v>704</v>
      </c>
      <c r="C479" s="148" t="s">
        <v>496</v>
      </c>
      <c r="D479" s="171"/>
      <c r="F479" s="149" t="n">
        <v>54</v>
      </c>
      <c r="G479" s="149" t="s">
        <v>399</v>
      </c>
      <c r="H479" s="108" t="n">
        <v>411</v>
      </c>
      <c r="I479" s="159"/>
      <c r="J479" s="160"/>
      <c r="K479" s="161"/>
      <c r="L479" s="162" t="n">
        <v>54</v>
      </c>
      <c r="M479" s="165" t="n">
        <v>0</v>
      </c>
      <c r="N479" s="166"/>
    </row>
    <row r="480" customFormat="false" ht="15" hidden="false" customHeight="false" outlineLevel="0" collapsed="false">
      <c r="A480" s="233" t="s">
        <v>998</v>
      </c>
      <c r="B480" s="179" t="s">
        <v>500</v>
      </c>
      <c r="C480" s="148" t="s">
        <v>496</v>
      </c>
      <c r="D480" s="171"/>
      <c r="H480" s="108"/>
      <c r="I480" s="159"/>
      <c r="J480" s="160"/>
      <c r="K480" s="161"/>
      <c r="L480" s="162"/>
      <c r="M480" s="165" t="n">
        <v>0</v>
      </c>
      <c r="N480" s="166"/>
    </row>
    <row r="481" customFormat="false" ht="15" hidden="false" customHeight="false" outlineLevel="0" collapsed="false">
      <c r="A481" s="233" t="s">
        <v>999</v>
      </c>
      <c r="B481" s="179" t="s">
        <v>820</v>
      </c>
      <c r="C481" s="148" t="s">
        <v>496</v>
      </c>
      <c r="D481" s="171"/>
      <c r="H481" s="108"/>
      <c r="I481" s="159"/>
      <c r="J481" s="160"/>
      <c r="K481" s="161"/>
      <c r="L481" s="162"/>
      <c r="M481" s="165" t="n">
        <v>0</v>
      </c>
      <c r="N481" s="166"/>
    </row>
    <row r="482" customFormat="false" ht="15" hidden="false" customHeight="false" outlineLevel="0" collapsed="false">
      <c r="A482" s="233" t="s">
        <v>1000</v>
      </c>
      <c r="B482" s="179" t="s">
        <v>498</v>
      </c>
      <c r="C482" s="148" t="s">
        <v>496</v>
      </c>
      <c r="D482" s="171"/>
      <c r="H482" s="108"/>
      <c r="I482" s="159"/>
      <c r="J482" s="160"/>
      <c r="K482" s="161"/>
      <c r="L482" s="162"/>
      <c r="M482" s="165" t="n">
        <v>0</v>
      </c>
      <c r="N482" s="166"/>
    </row>
    <row r="483" customFormat="false" ht="15" hidden="false" customHeight="false" outlineLevel="0" collapsed="false">
      <c r="A483" s="233" t="s">
        <v>1001</v>
      </c>
      <c r="B483" s="179" t="s">
        <v>495</v>
      </c>
      <c r="C483" s="148" t="s">
        <v>496</v>
      </c>
      <c r="D483" s="171"/>
      <c r="H483" s="108"/>
      <c r="I483" s="159"/>
      <c r="J483" s="160"/>
      <c r="K483" s="161"/>
      <c r="L483" s="162"/>
      <c r="M483" s="165" t="n">
        <v>0</v>
      </c>
      <c r="N483" s="166"/>
    </row>
    <row r="484" customFormat="false" ht="15" hidden="false" customHeight="false" outlineLevel="0" collapsed="false">
      <c r="B484" s="149" t="s">
        <v>543</v>
      </c>
      <c r="C484" s="148" t="s">
        <v>544</v>
      </c>
      <c r="D484" s="171"/>
      <c r="F484" s="149" t="n">
        <v>72.8</v>
      </c>
      <c r="G484" s="108" t="s">
        <v>545</v>
      </c>
      <c r="H484" s="108" t="n">
        <v>201</v>
      </c>
      <c r="I484" s="159"/>
      <c r="J484" s="160"/>
      <c r="K484" s="161" t="n">
        <v>72.8</v>
      </c>
      <c r="L484" s="162"/>
      <c r="M484" s="165" t="n">
        <v>0</v>
      </c>
      <c r="N484" s="166"/>
    </row>
    <row r="485" customFormat="false" ht="15" hidden="false" customHeight="false" outlineLevel="0" collapsed="false">
      <c r="B485" s="149" t="s">
        <v>708</v>
      </c>
      <c r="C485" s="148" t="s">
        <v>544</v>
      </c>
      <c r="D485" s="171"/>
      <c r="F485" s="149" t="n">
        <v>231.2</v>
      </c>
      <c r="G485" s="108" t="s">
        <v>545</v>
      </c>
      <c r="H485" s="108" t="n">
        <v>201</v>
      </c>
      <c r="I485" s="159"/>
      <c r="J485" s="160"/>
      <c r="K485" s="161" t="n">
        <v>231.2</v>
      </c>
      <c r="L485" s="162"/>
      <c r="M485" s="165" t="n">
        <v>0</v>
      </c>
      <c r="N485" s="166"/>
    </row>
    <row r="486" customFormat="false" ht="15" hidden="false" customHeight="false" outlineLevel="0" collapsed="false">
      <c r="B486" s="149" t="s">
        <v>709</v>
      </c>
      <c r="C486" s="148" t="s">
        <v>544</v>
      </c>
      <c r="D486" s="171"/>
      <c r="F486" s="149" t="n">
        <v>90</v>
      </c>
      <c r="G486" s="108" t="s">
        <v>545</v>
      </c>
      <c r="H486" s="108" t="n">
        <v>202</v>
      </c>
      <c r="I486" s="159"/>
      <c r="J486" s="160"/>
      <c r="K486" s="161"/>
      <c r="L486" s="162"/>
      <c r="M486" s="165" t="n">
        <v>0</v>
      </c>
      <c r="N486" s="166"/>
    </row>
    <row r="487" customFormat="false" ht="15" hidden="false" customHeight="false" outlineLevel="0" collapsed="false">
      <c r="A487" s="248" t="s">
        <v>1002</v>
      </c>
      <c r="B487" s="149" t="s">
        <v>1003</v>
      </c>
      <c r="C487" s="148" t="s">
        <v>441</v>
      </c>
      <c r="D487" s="171"/>
      <c r="F487" s="149" t="n">
        <v>335</v>
      </c>
      <c r="G487" s="149" t="s">
        <v>433</v>
      </c>
      <c r="H487" s="108" t="n">
        <v>120</v>
      </c>
      <c r="I487" s="159"/>
      <c r="J487" s="160" t="n">
        <v>335</v>
      </c>
      <c r="K487" s="161" t="n">
        <v>335</v>
      </c>
      <c r="L487" s="162" t="n">
        <v>335</v>
      </c>
      <c r="M487" s="165" t="n">
        <v>0</v>
      </c>
      <c r="N487" s="166" t="n">
        <v>36</v>
      </c>
    </row>
    <row r="488" customFormat="false" ht="15" hidden="false" customHeight="false" outlineLevel="0" collapsed="false">
      <c r="A488" s="248"/>
      <c r="B488" s="149" t="s">
        <v>422</v>
      </c>
      <c r="C488" s="148" t="s">
        <v>496</v>
      </c>
      <c r="D488" s="171"/>
      <c r="F488" s="149" t="n">
        <v>15</v>
      </c>
      <c r="G488" s="149" t="s">
        <v>399</v>
      </c>
      <c r="H488" s="108" t="n">
        <v>412</v>
      </c>
      <c r="I488" s="159"/>
      <c r="J488" s="160"/>
      <c r="K488" s="161"/>
      <c r="L488" s="162" t="n">
        <v>15</v>
      </c>
      <c r="M488" s="165" t="n">
        <v>0</v>
      </c>
      <c r="N488" s="166"/>
    </row>
    <row r="489" customFormat="false" ht="15" hidden="false" customHeight="false" outlineLevel="0" collapsed="false">
      <c r="A489" s="248" t="s">
        <v>1002</v>
      </c>
      <c r="B489" s="149" t="s">
        <v>1004</v>
      </c>
      <c r="C489" s="148" t="s">
        <v>441</v>
      </c>
      <c r="D489" s="171"/>
      <c r="F489" s="149" t="n">
        <v>425</v>
      </c>
      <c r="G489" s="149" t="s">
        <v>433</v>
      </c>
      <c r="H489" s="108" t="n">
        <v>120</v>
      </c>
      <c r="I489" s="159"/>
      <c r="J489" s="160" t="n">
        <v>425</v>
      </c>
      <c r="K489" s="161" t="n">
        <v>425</v>
      </c>
      <c r="L489" s="162" t="n">
        <v>425</v>
      </c>
      <c r="M489" s="165" t="n">
        <v>0</v>
      </c>
      <c r="N489" s="166" t="n">
        <v>39</v>
      </c>
    </row>
    <row r="490" customFormat="false" ht="15" hidden="false" customHeight="false" outlineLevel="0" collapsed="false">
      <c r="A490" s="248"/>
      <c r="B490" s="149" t="s">
        <v>1005</v>
      </c>
      <c r="C490" s="148" t="s">
        <v>496</v>
      </c>
      <c r="D490" s="171"/>
      <c r="F490" s="149" t="n">
        <v>5.65</v>
      </c>
      <c r="G490" s="149" t="s">
        <v>399</v>
      </c>
      <c r="H490" s="108" t="n">
        <v>412</v>
      </c>
      <c r="I490" s="159"/>
      <c r="J490" s="160"/>
      <c r="K490" s="161"/>
      <c r="L490" s="162" t="n">
        <v>5.65</v>
      </c>
      <c r="M490" s="165" t="n">
        <v>0</v>
      </c>
      <c r="N490" s="166"/>
    </row>
    <row r="491" customFormat="false" ht="15" hidden="false" customHeight="false" outlineLevel="0" collapsed="false">
      <c r="A491" s="248" t="s">
        <v>1002</v>
      </c>
      <c r="B491" s="149" t="s">
        <v>1006</v>
      </c>
      <c r="C491" s="148" t="s">
        <v>441</v>
      </c>
      <c r="D491" s="171"/>
      <c r="F491" s="149" t="n">
        <v>285</v>
      </c>
      <c r="G491" s="149" t="s">
        <v>433</v>
      </c>
      <c r="H491" s="108" t="n">
        <v>120</v>
      </c>
      <c r="I491" s="159"/>
      <c r="J491" s="160" t="n">
        <v>285</v>
      </c>
      <c r="K491" s="161" t="n">
        <v>285</v>
      </c>
      <c r="L491" s="162" t="n">
        <v>285</v>
      </c>
      <c r="M491" s="165" t="n">
        <v>0</v>
      </c>
      <c r="N491" s="166" t="n">
        <v>28</v>
      </c>
    </row>
    <row r="492" customFormat="false" ht="15" hidden="false" customHeight="false" outlineLevel="0" collapsed="false">
      <c r="A492" s="248"/>
      <c r="B492" s="149" t="s">
        <v>422</v>
      </c>
      <c r="C492" s="148" t="s">
        <v>496</v>
      </c>
      <c r="D492" s="171"/>
      <c r="F492" s="149" t="n">
        <v>15</v>
      </c>
      <c r="G492" s="149" t="s">
        <v>399</v>
      </c>
      <c r="H492" s="108" t="n">
        <v>411</v>
      </c>
      <c r="I492" s="159"/>
      <c r="J492" s="160"/>
      <c r="K492" s="161"/>
      <c r="L492" s="162" t="n">
        <v>15</v>
      </c>
      <c r="M492" s="165" t="n">
        <v>0</v>
      </c>
      <c r="N492" s="166"/>
    </row>
    <row r="493" customFormat="false" ht="15" hidden="false" customHeight="false" outlineLevel="0" collapsed="false">
      <c r="H493" s="108"/>
      <c r="I493" s="159"/>
      <c r="J493" s="160"/>
      <c r="K493" s="161"/>
      <c r="L493" s="162"/>
      <c r="M493" s="165"/>
      <c r="N493" s="166"/>
    </row>
    <row r="494" customFormat="false" ht="15" hidden="false" customHeight="false" outlineLevel="0" collapsed="false">
      <c r="H494" s="108"/>
      <c r="I494" s="159"/>
      <c r="J494" s="160"/>
      <c r="K494" s="161"/>
      <c r="L494" s="162"/>
      <c r="M494" s="165"/>
      <c r="N494" s="166"/>
    </row>
    <row r="495" customFormat="false" ht="15" hidden="false" customHeight="false" outlineLevel="0" collapsed="false">
      <c r="H495" s="108"/>
      <c r="I495" s="159"/>
      <c r="J495" s="160"/>
      <c r="K495" s="161"/>
      <c r="L495" s="162"/>
      <c r="M495" s="165"/>
      <c r="N495" s="166"/>
    </row>
    <row r="496" customFormat="false" ht="15" hidden="false" customHeight="false" outlineLevel="0" collapsed="false">
      <c r="H496" s="108"/>
      <c r="I496" s="159"/>
      <c r="J496" s="160"/>
      <c r="K496" s="161"/>
      <c r="L496" s="162"/>
      <c r="M496" s="165"/>
      <c r="N496" s="166"/>
    </row>
    <row r="497" customFormat="false" ht="15" hidden="false" customHeight="false" outlineLevel="0" collapsed="false">
      <c r="H497" s="108"/>
      <c r="I497" s="159"/>
      <c r="J497" s="160"/>
      <c r="K497" s="161"/>
      <c r="L497" s="162"/>
      <c r="M497" s="165"/>
      <c r="N497" s="166"/>
    </row>
    <row r="498" customFormat="false" ht="15" hidden="false" customHeight="false" outlineLevel="0" collapsed="false">
      <c r="I498" s="159" t="n">
        <f aca="false">SUM(I9:I496)</f>
        <v>5344.5</v>
      </c>
      <c r="J498" s="160" t="n">
        <f aca="false">SUM(J9:J496)</f>
        <v>12894.4</v>
      </c>
      <c r="K498" s="161" t="n">
        <f aca="false">SUM(K9:K496)</f>
        <v>14001.4</v>
      </c>
      <c r="L498" s="162" t="n">
        <f aca="false">SUM(L9:L496)</f>
        <v>23560.65</v>
      </c>
      <c r="M498" s="165"/>
      <c r="N498" s="166"/>
    </row>
    <row r="501" customFormat="false" ht="15" hidden="false" customHeight="false" outlineLevel="0" collapsed="false">
      <c r="E501" s="149" t="s">
        <v>432</v>
      </c>
      <c r="F501" s="149" t="n">
        <f aca="false">SUMIF($C$10:$C$493,"CIRC",$F$10:$F$494)</f>
        <v>2305</v>
      </c>
    </row>
    <row r="502" customFormat="false" ht="15" hidden="false" customHeight="false" outlineLevel="0" collapsed="false">
      <c r="E502" s="149" t="s">
        <v>544</v>
      </c>
      <c r="F502" s="149" t="n">
        <f aca="false">SUMIF($C$10:$C$493,"STRUC",$F$10:$F$494)</f>
        <v>1459</v>
      </c>
    </row>
    <row r="503" customFormat="false" ht="15" hidden="false" customHeight="false" outlineLevel="0" collapsed="false">
      <c r="E503" s="249" t="s">
        <v>539</v>
      </c>
      <c r="F503" s="249" t="n">
        <f aca="false">SUMIF($C$10:$C$493,"L1",$F$10:$F$494)</f>
        <v>2298</v>
      </c>
    </row>
    <row r="504" customFormat="false" ht="15" hidden="false" customHeight="false" outlineLevel="0" collapsed="false">
      <c r="E504" s="249" t="s">
        <v>541</v>
      </c>
      <c r="F504" s="249" t="n">
        <f aca="false">SUMIF($C$10:$C$493,"L2",$F$10:$F$494)</f>
        <v>806</v>
      </c>
    </row>
    <row r="505" customFormat="false" ht="15" hidden="false" customHeight="false" outlineLevel="0" collapsed="false">
      <c r="E505" s="249" t="s">
        <v>536</v>
      </c>
      <c r="F505" s="249" t="n">
        <f aca="false">SUMIF($C$10:$C$493,"CH-F",$F$10:$F$494)</f>
        <v>92</v>
      </c>
    </row>
    <row r="506" customFormat="false" ht="15" hidden="false" customHeight="false" outlineLevel="0" collapsed="false">
      <c r="E506" s="249" t="s">
        <v>448</v>
      </c>
      <c r="F506" s="249" t="n">
        <f aca="false">SUMIF($C$10:$C$493,"BU-RE",$F$10:$F$494)</f>
        <v>2429</v>
      </c>
    </row>
    <row r="507" customFormat="false" ht="15" hidden="false" customHeight="false" outlineLevel="0" collapsed="false">
      <c r="E507" s="249" t="s">
        <v>512</v>
      </c>
      <c r="F507" s="249" t="n">
        <f aca="false">SUMIF($C$10:$C$493,"L-RAD",$F$10:$F$494)</f>
        <v>112</v>
      </c>
    </row>
    <row r="508" customFormat="false" ht="15" hidden="false" customHeight="false" outlineLevel="0" collapsed="false">
      <c r="E508" s="249" t="s">
        <v>648</v>
      </c>
      <c r="F508" s="249" t="n">
        <f aca="false">SUMIF($C$10:$C$493,"CONG",$F$10:$F$494)</f>
        <v>130</v>
      </c>
    </row>
    <row r="509" customFormat="false" ht="15" hidden="false" customHeight="false" outlineLevel="0" collapsed="false">
      <c r="E509" s="149" t="s">
        <v>1007</v>
      </c>
      <c r="F509" s="149" t="n">
        <f aca="false">SUMIF($C$10:$C$493,"ZOO",$F$10:$F$494)</f>
        <v>0</v>
      </c>
    </row>
    <row r="510" customFormat="false" ht="15" hidden="false" customHeight="false" outlineLevel="0" collapsed="false">
      <c r="E510" s="149" t="s">
        <v>444</v>
      </c>
      <c r="F510" s="149" t="n">
        <f aca="false">SUMIF($C$10:$C$493,"TECH ZOO",$F$10:$F$494)</f>
        <v>83</v>
      </c>
    </row>
    <row r="511" customFormat="false" ht="15" hidden="false" customHeight="false" outlineLevel="0" collapsed="false">
      <c r="E511" s="149" t="s">
        <v>391</v>
      </c>
      <c r="F511" s="149" t="n">
        <f aca="false">SUMIF($C$10:$C$493,"EXT",$F$10:$F$494)</f>
        <v>11110</v>
      </c>
    </row>
    <row r="512" customFormat="false" ht="15" hidden="false" customHeight="false" outlineLevel="0" collapsed="false">
      <c r="E512" s="149" t="s">
        <v>496</v>
      </c>
      <c r="F512" s="149" t="n">
        <f aca="false">SUMIF($C$10:$C$493,"ESC",$F$10:$F$494)</f>
        <v>383.25</v>
      </c>
    </row>
    <row r="513" customFormat="false" ht="15" hidden="false" customHeight="false" outlineLevel="0" collapsed="false">
      <c r="E513" s="249" t="s">
        <v>441</v>
      </c>
      <c r="F513" s="249" t="n">
        <f aca="false">SUMIF($C$10:$C$493,"TECH LAB",$F$10:$F$494)</f>
        <v>1656.9</v>
      </c>
    </row>
    <row r="514" customFormat="false" ht="15" hidden="false" customHeight="false" outlineLevel="0" collapsed="false">
      <c r="E514" s="149" t="s">
        <v>548</v>
      </c>
      <c r="F514" s="149" t="n">
        <f aca="false">SUMIF($C$10:$C$493,"TECH BAT",$F$10:$F$494)</f>
        <v>1876</v>
      </c>
    </row>
    <row r="515" customFormat="false" ht="15" hidden="false" customHeight="false" outlineLevel="0" collapsed="false">
      <c r="E515" s="249" t="s">
        <v>472</v>
      </c>
      <c r="F515" s="249" t="n">
        <f aca="false">SUMIF($C$10:$C$493,"AUTRE",$F$10:$F$494)</f>
        <v>713.5</v>
      </c>
    </row>
    <row r="516" customFormat="false" ht="15" hidden="false" customHeight="false" outlineLevel="0" collapsed="false">
      <c r="E516" s="149" t="s">
        <v>469</v>
      </c>
      <c r="F516" s="249" t="n">
        <f aca="false">SUMIF($C$10:$C$493,"REUNION",$F$10:$F$494)</f>
        <v>226</v>
      </c>
    </row>
    <row r="517" customFormat="false" ht="15" hidden="false" customHeight="false" outlineLevel="0" collapsed="false">
      <c r="E517" s="149" t="s">
        <v>1008</v>
      </c>
      <c r="F517" s="149" t="n">
        <f aca="false">F515+F513+F506+F505+F504+F503+F507+F508</f>
        <v>8237.4</v>
      </c>
    </row>
    <row r="518" customFormat="false" ht="15" hidden="false" customHeight="false" outlineLevel="0" collapsed="false">
      <c r="F518" s="149" t="n">
        <f aca="false">F517/450</f>
        <v>18.3053333333333</v>
      </c>
    </row>
    <row r="519" customFormat="false" ht="15" hidden="false" customHeight="false" outlineLevel="0" collapsed="false">
      <c r="E519" s="149" t="s">
        <v>1009</v>
      </c>
      <c r="F519" s="149" t="n">
        <f aca="false">F517+F509+F510</f>
        <v>8320.4</v>
      </c>
    </row>
    <row r="520" customFormat="false" ht="15" hidden="false" customHeight="false" outlineLevel="0" collapsed="false">
      <c r="F520" s="149" t="n">
        <f aca="false">F519/450</f>
        <v>18.4897777777778</v>
      </c>
    </row>
    <row r="521" customFormat="false" ht="15" hidden="false" customHeight="false" outlineLevel="0" collapsed="false">
      <c r="E521" s="149" t="s">
        <v>465</v>
      </c>
      <c r="F521" s="249" t="n">
        <f aca="false">SUMIF($C$10:$C$493,"PAUSE",$F$10:$F$494)</f>
        <v>173</v>
      </c>
    </row>
    <row r="1048464" customFormat="false" ht="12.8" hidden="false" customHeight="false" outlineLevel="0" collapsed="false"/>
    <row r="1048465" customFormat="false" ht="12.8" hidden="false" customHeight="false" outlineLevel="0" collapsed="false"/>
    <row r="1048466" customFormat="false" ht="12.8" hidden="false" customHeight="false" outlineLevel="0" collapsed="false"/>
    <row r="1048467" customFormat="false" ht="12.8" hidden="false" customHeight="false" outlineLevel="0" collapsed="false"/>
    <row r="1048468" customFormat="false" ht="12.8" hidden="false" customHeight="false" outlineLevel="0" collapsed="false"/>
    <row r="1048469" customFormat="false" ht="12.8" hidden="false" customHeight="false" outlineLevel="0" collapsed="false"/>
    <row r="1048470" customFormat="false" ht="12.8" hidden="false" customHeight="false" outlineLevel="0" collapsed="false"/>
    <row r="1048471" customFormat="false" ht="12.8" hidden="false" customHeight="false" outlineLevel="0" collapsed="false"/>
    <row r="1048472" customFormat="false" ht="12.8" hidden="false" customHeight="false" outlineLevel="0" collapsed="false"/>
    <row r="1048473" customFormat="false" ht="12.8" hidden="false" customHeight="false" outlineLevel="0" collapsed="false"/>
    <row r="1048474" customFormat="false" ht="12.8" hidden="false" customHeight="false" outlineLevel="0" collapsed="false"/>
    <row r="1048475" customFormat="false" ht="12.8" hidden="false" customHeight="false" outlineLevel="0" collapsed="false"/>
    <row r="1048476" customFormat="false" ht="12.8" hidden="false" customHeight="false" outlineLevel="0" collapsed="false"/>
    <row r="1048477" customFormat="false" ht="12.8" hidden="false" customHeight="false" outlineLevel="0" collapsed="false"/>
    <row r="1048478" customFormat="false" ht="12.8" hidden="false" customHeight="false" outlineLevel="0" collapsed="false"/>
    <row r="1048479" customFormat="false" ht="12.8" hidden="false" customHeight="false" outlineLevel="0" collapsed="false"/>
    <row r="1048480" customFormat="false" ht="12.8" hidden="false" customHeight="false" outlineLevel="0" collapsed="false"/>
    <row r="1048481" customFormat="false" ht="12.8" hidden="false" customHeight="false" outlineLevel="0" collapsed="false"/>
    <row r="1048482" customFormat="false" ht="12.8" hidden="false" customHeight="false" outlineLevel="0" collapsed="false"/>
    <row r="1048483" customFormat="false" ht="12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autoFilter ref="A3:N498"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30" man="true" max="16383" min="0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355</TotalTime>
  <Application>LibreOffice/25.2.4.3$Windows_X86_64 LibreOffice_project/33e196637044ead23f5c3226cde09b47731f7e27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2016-03-22T10:10:08Z</dcterms:created>
  <dc:creator>pauline.lironcourt</dc:creator>
  <dc:description/>
  <dc:language>fr-FR</dc:language>
  <cp:lastModifiedBy/>
  <cp:lastPrinted>2022-11-28T09:29:27Z</cp:lastPrinted>
  <dcterms:modified xsi:type="dcterms:W3CDTF">2025-07-17T09:43:47Z</dcterms:modified>
  <cp:revision>14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